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601" firstSheet="5" activeTab="5"/>
  </bookViews>
  <sheets>
    <sheet name="СВОД" sheetId="1" r:id="rId1"/>
    <sheet name="Елань" sheetId="2" r:id="rId2"/>
    <sheet name="Алявы" sheetId="3" r:id="rId3"/>
    <sheet name="Березовка" sheetId="4" r:id="rId4"/>
    <sheet name="Большевик" sheetId="5" r:id="rId5"/>
    <sheet name="Журавка" sheetId="6" r:id="rId6"/>
  </sheets>
  <definedNames/>
  <calcPr fullCalcOnLoad="1"/>
</workbook>
</file>

<file path=xl/sharedStrings.xml><?xml version="1.0" encoding="utf-8"?>
<sst xmlns="http://schemas.openxmlformats.org/spreadsheetml/2006/main" count="1878" uniqueCount="381">
  <si>
    <t xml:space="preserve">Приложение к решению районного Совета народных депутатов от 2005 года № </t>
  </si>
  <si>
    <t>Код бюджетн. классификации</t>
  </si>
  <si>
    <t xml:space="preserve"> </t>
  </si>
  <si>
    <t>Годовой план</t>
  </si>
  <si>
    <t>План I кв.</t>
  </si>
  <si>
    <t>План 2 мес.</t>
  </si>
  <si>
    <t>Поправки IV кв.</t>
  </si>
  <si>
    <t>Уточненный план</t>
  </si>
  <si>
    <t>Испол. за 3 мес.</t>
  </si>
  <si>
    <t>% испол.от годового плана</t>
  </si>
  <si>
    <t>Откл. от годового плана</t>
  </si>
  <si>
    <t>3</t>
  </si>
  <si>
    <t>4</t>
  </si>
  <si>
    <t>5</t>
  </si>
  <si>
    <t>РАЗДЕЛ 1 . ДОХОДЫ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</si>
  <si>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</si>
  <si>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</si>
  <si>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</si>
  <si>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</si>
  <si>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</si>
  <si>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</si>
  <si>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</si>
  <si>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</si>
  <si>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</si>
  <si>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</si>
  <si>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000 1 05 01000 01 0000 110</t>
  </si>
  <si>
    <t>Единый налог, взимаемый в связи с применением упрощенной системы налогообложения</t>
  </si>
  <si>
    <t>000 1 05 02000 01 0000 110</t>
  </si>
  <si>
    <t>Единый налог на вмененный доход для отдельных видов деятельности</t>
  </si>
  <si>
    <t>000 1 05 03000 01 0000 110</t>
  </si>
  <si>
    <t>Единый сельскохозяйств. налог</t>
  </si>
  <si>
    <t>000 1 06 00000 00 0000 000</t>
  </si>
  <si>
    <t>НАЛОГИ НА ИМУЩЕСТВО</t>
  </si>
  <si>
    <t>000 1 06 01000 03 0000 110</t>
  </si>
  <si>
    <t>Налоги на имущество физич. лиц</t>
  </si>
  <si>
    <t>000 1 06 02000 02 0000 110</t>
  </si>
  <si>
    <t>Налог на имущество организаций</t>
  </si>
  <si>
    <t>000 1 06 03000 01 0000 110</t>
  </si>
  <si>
    <t>Налог на наследование или дарение</t>
  </si>
  <si>
    <t>000 1 06 04000 02 0000 110</t>
  </si>
  <si>
    <t>Транспортный налог</t>
  </si>
  <si>
    <t>000 1 06 05000 00 0000 110</t>
  </si>
  <si>
    <t>Налог на игорный бизнес</t>
  </si>
  <si>
    <t>000 1 06 06000 03 0000 110</t>
  </si>
  <si>
    <t>Земельный налог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</si>
  <si>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</si>
  <si>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</si>
  <si>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</si>
  <si>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</si>
  <si>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</si>
  <si>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</si>
  <si>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</si>
  <si>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</si>
  <si>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</si>
  <si>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</si>
  <si>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</si>
  <si>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</si>
  <si>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</si>
  <si>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</si>
  <si>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</si>
  <si>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</si>
  <si>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</si>
  <si>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</si>
  <si>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ИТОГО СОБСТВЕННЫХ ДОХОДОВ</t>
  </si>
  <si>
    <t>000 2 00 00000 00 0000 000</t>
  </si>
  <si>
    <t>БЕЗВОЗМЕЗДНЫЕ ПОСТУПЛЕНИЯ</t>
  </si>
  <si>
    <t>ДОТАЦИЯ</t>
  </si>
  <si>
    <t>000 2 02 01010 10 0000 151</t>
  </si>
  <si>
    <t>- дотации бюджетам поселений на выравнивание уровня бюджетной обеспеченности</t>
  </si>
  <si>
    <t>000 2 02 01070 10 0000 151</t>
  </si>
  <si>
    <t>- дотации бюджетам поселений на поддержку мер по обеспечению сбалансированности</t>
  </si>
  <si>
    <t xml:space="preserve">СУБВЕНЦИИ </t>
  </si>
  <si>
    <t>000 2 02 02900 10 0000 151</t>
  </si>
  <si>
    <t>Прочие субвенции</t>
  </si>
  <si>
    <t>000 2 02 02120 03 0000 151</t>
  </si>
  <si>
    <t xml:space="preserve"> - cубвенции местным бюджетам на обеспечение социальной поддержки для лиц, награжденных знаком «Почетный донор России»</t>
  </si>
  <si>
    <t xml:space="preserve">- иные субвенции, зачисляемые в местные бюджеты </t>
  </si>
  <si>
    <t>в том числе:</t>
  </si>
  <si>
    <t>субвенции на обеспечение образовательного процесса</t>
  </si>
  <si>
    <t>субвенции на реализацию ФЗ "О милиции"</t>
  </si>
  <si>
    <t>субвенции на с/х перепись</t>
  </si>
  <si>
    <t>субвенции на питание детей из малообеспеченных семей и состоящих на учёте у фтизиатра</t>
  </si>
  <si>
    <t>субвенции на приобретение жилья детям-сиротам</t>
  </si>
  <si>
    <t>субвенции на выплату пособий по опеке и попечительству детей-сирот</t>
  </si>
  <si>
    <t>субвенции на льготы по оплате ЖКУ многодетным и семьям погибших военнослужащих</t>
  </si>
  <si>
    <t>субвенции на реализацию ФЗ "О молодых специалистах""</t>
  </si>
  <si>
    <t>субвенции на субсидии гражданам по оплате жилья и коммунальных услуг</t>
  </si>
  <si>
    <t>субвенции на льготы сельским специалистам по оплате ЖКУ</t>
  </si>
  <si>
    <t xml:space="preserve">субвенции на выравнивание уровня бюджетной обеспеченности поселений </t>
  </si>
  <si>
    <t>000 2 02 04000 00 0000 151</t>
  </si>
  <si>
    <t>Субсидии от других бюджетов бюджетной системы Российской Федерации</t>
  </si>
  <si>
    <t>000 2 02 05000 00 0000 151</t>
  </si>
  <si>
    <t>Средства федерального бюджета на реализацию Федеральной адресной инвестиционной программы</t>
  </si>
  <si>
    <t>000 2 03 00000 00 0000 180</t>
  </si>
  <si>
    <t>БЕЗВОЗМЕЗДНЫЕ               ПОСТУПЛЕНИЯ             ОТ ГОСУДАРСТВЕННЫХ        ОРГАНИЗАЦИЙ</t>
  </si>
  <si>
    <t>субсидии на пожарную безопасность образовательных учреждений</t>
  </si>
  <si>
    <t>субсидии на классное руководство</t>
  </si>
  <si>
    <t>субсидии на информационное обеспечение органов местного самоуправления</t>
  </si>
  <si>
    <t>субсидии на котельно-печное топливо</t>
  </si>
  <si>
    <t>000 2 07 00000 00 0000 180</t>
  </si>
  <si>
    <t>ПРОЧИЕ БЕЗВОЗМЕЗДНЫЕ ПОСТУПЛЕНИЯ</t>
  </si>
  <si>
    <t>000 2 02 03030 03 0000 151</t>
  </si>
  <si>
    <t>Средства полученные по взаимным расчетам</t>
  </si>
  <si>
    <t>000 2 02 05000 03 0000 151</t>
  </si>
  <si>
    <t>Средства  федерального бюджета</t>
  </si>
  <si>
    <t>000 8 90 00000 00 0000 000</t>
  </si>
  <si>
    <t>Всего доходов</t>
  </si>
  <si>
    <t>РАЗДЕЛ 2. Р А С Х О Д Ы</t>
  </si>
  <si>
    <t>0100</t>
  </si>
  <si>
    <t>Общегосударственные вопросы</t>
  </si>
  <si>
    <t>0101</t>
  </si>
  <si>
    <t>Функционирование главы государства - Президента Российской Федерации</t>
  </si>
  <si>
    <t>0102</t>
  </si>
  <si>
    <t>Функционирование высшего должностного лица органа местного самоуправления</t>
  </si>
  <si>
    <t>Сельские администрации</t>
  </si>
  <si>
    <t>Тер. Управление</t>
  </si>
  <si>
    <t>Администрация района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</si>
  <si>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</si>
  <si>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</si>
  <si>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</si>
  <si>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</si>
  <si>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</si>
  <si>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 xml:space="preserve">Судебная система </t>
  </si>
  <si>
    <t>0106</t>
  </si>
  <si>
    <t>Обеспечение деятельности финансовых, налоговых и таможенных органов и органов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</si>
  <si>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</si>
  <si>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</si>
  <si>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</si>
  <si>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</si>
  <si>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0109</t>
  </si>
  <si>
    <t>Международная экономическая и гуманитарная помощь</t>
  </si>
  <si>
    <t>0110</t>
  </si>
  <si>
    <t>Государственный материальный резерв</t>
  </si>
  <si>
    <t>0111</t>
  </si>
  <si>
    <t>Фундаментальные исследования</t>
  </si>
  <si>
    <t>0113</t>
  </si>
  <si>
    <t>Резервные фонды</t>
  </si>
  <si>
    <t>0114</t>
  </si>
  <si>
    <t>Прикладные научные исследования в области общегосударственных вопросов</t>
  </si>
  <si>
    <t>0115</t>
  </si>
  <si>
    <t>Другие общегосударственные вопросы</t>
  </si>
  <si>
    <t>ЗАГС</t>
  </si>
  <si>
    <t>Мероприятия района</t>
  </si>
  <si>
    <t>ВОИ</t>
  </si>
  <si>
    <t>Отдел экономики,архив</t>
  </si>
  <si>
    <t>Реализация гос.политики в области приватизации</t>
  </si>
  <si>
    <t>прочие расходы</t>
  </si>
  <si>
    <t>Райвоенкомат</t>
  </si>
  <si>
    <t>0300</t>
  </si>
  <si>
    <t>Национальная безопасность и правоохранительная деятельность</t>
  </si>
  <si>
    <t>0301</t>
  </si>
  <si>
    <t>Органы прокуратуры</t>
  </si>
  <si>
    <t>0302</t>
  </si>
  <si>
    <t>Органы внутренних дел</t>
  </si>
  <si>
    <t>0305</t>
  </si>
  <si>
    <t>Система исполнения наказаний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</si>
  <si>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</si>
  <si>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</si>
  <si>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</si>
  <si>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противопожарной безопасности</t>
  </si>
  <si>
    <t>0311</t>
  </si>
  <si>
    <t>Миграционная политика</t>
  </si>
  <si>
    <t>0312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</si>
  <si>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</si>
  <si>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</si>
  <si>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</si>
  <si>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</si>
  <si>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</si>
  <si>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</si>
  <si>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</si>
  <si>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</si>
  <si>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Топливо и энергетика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</si>
  <si>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</si>
  <si>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</si>
  <si>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</si>
  <si>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</si>
  <si>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</si>
  <si>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</si>
  <si>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</si>
  <si>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</si>
  <si>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</si>
  <si>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</si>
  <si>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0411</t>
  </si>
  <si>
    <t>Другие вопросы  в области национальной экономики</t>
  </si>
  <si>
    <t>0500</t>
  </si>
  <si>
    <t>Жилищно-коммунальное хозяйство</t>
  </si>
  <si>
    <t>0501</t>
  </si>
  <si>
    <t xml:space="preserve">Жилищное хозяйство </t>
  </si>
  <si>
    <t>Ипотека</t>
  </si>
  <si>
    <t>Капремонт жилфонда</t>
  </si>
  <si>
    <t>Убытки ЖКХ</t>
  </si>
  <si>
    <t>Строительство жилья молодым семьям</t>
  </si>
  <si>
    <t>Сироты (покупка жилья)</t>
  </si>
  <si>
    <t>0502</t>
  </si>
  <si>
    <t>Коммунальное хозяйство</t>
  </si>
  <si>
    <t>Сельские админисмрации</t>
  </si>
  <si>
    <t>МПОКХ</t>
  </si>
  <si>
    <t>0504</t>
  </si>
  <si>
    <t xml:space="preserve">Другие вопросы  в области жилищно-коммунального хозяйства </t>
  </si>
  <si>
    <r>
      <t>Капвложения (</t>
    </r>
    <r>
      <rPr>
        <sz val="11"/>
        <rFont val="Times New Roman"/>
        <family val="1"/>
      </rPr>
      <t>котельная микрорайон</t>
    </r>
    <r>
      <rPr>
        <sz val="12"/>
        <rFont val="Times New Roman"/>
        <family val="1"/>
      </rPr>
      <t>)</t>
    </r>
  </si>
  <si>
    <t>МПОКХ (субсидии)</t>
  </si>
  <si>
    <t>Райтоп</t>
  </si>
  <si>
    <r>
      <t>ООО "</t>
    </r>
    <r>
      <rPr>
        <sz val="11"/>
        <rFont val="Times New Roman"/>
        <family val="1"/>
      </rPr>
      <t>Волгоградоблгаз"</t>
    </r>
  </si>
  <si>
    <t>ООО "Волгоградоблэлектро"</t>
  </si>
  <si>
    <t>Аппарат ЖКХ</t>
  </si>
  <si>
    <t>Аппарат Администрации (архитектор)</t>
  </si>
  <si>
    <t>0600</t>
  </si>
  <si>
    <t>Охрана окружающей среды</t>
  </si>
  <si>
    <t>0601</t>
  </si>
  <si>
    <t>Сбор и удаление отходов и очистка сточных вод</t>
  </si>
  <si>
    <t>0602</t>
  </si>
  <si>
    <t>Охрана растительных и животных видов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</si>
  <si>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</si>
  <si>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</si>
  <si>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</si>
  <si>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</si>
  <si>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</si>
  <si>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</si>
  <si>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</si>
  <si>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</si>
  <si>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</si>
  <si>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</si>
  <si>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</si>
  <si>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</si>
  <si>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</si>
  <si>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</si>
  <si>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</si>
  <si>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</si>
  <si>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0706</t>
  </si>
  <si>
    <t>Высшее профессиональное образование</t>
  </si>
  <si>
    <t>0707</t>
  </si>
  <si>
    <t>Молодежная политика и оздоровление детей</t>
  </si>
  <si>
    <t>0708</t>
  </si>
  <si>
    <t>Прикладные научные исследования в области образования</t>
  </si>
  <si>
    <t>0709</t>
  </si>
  <si>
    <t>Другие вопросы в области образования</t>
  </si>
  <si>
    <t xml:space="preserve">Капвложения </t>
  </si>
  <si>
    <t>Бухгалтерии селских администраций</t>
  </si>
  <si>
    <r>
      <t xml:space="preserve">МЦБ ( </t>
    </r>
    <r>
      <rPr>
        <sz val="11"/>
        <rFont val="Times New Roman"/>
        <family val="1"/>
      </rPr>
      <t>бухгалтерия, методкабинет,хозгруппа</t>
    </r>
    <r>
      <rPr>
        <sz val="10"/>
        <rFont val="Times New Roman"/>
        <family val="1"/>
      </rPr>
      <t>)</t>
    </r>
  </si>
  <si>
    <t>Администрация аппарат(образование)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</si>
  <si>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</si>
  <si>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</si>
  <si>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</si>
  <si>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</si>
  <si>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0802</t>
  </si>
  <si>
    <t>Кинематография</t>
  </si>
  <si>
    <t>0803</t>
  </si>
  <si>
    <t>Телевидение и радиовещание</t>
  </si>
  <si>
    <t>0804</t>
  </si>
  <si>
    <t>Периодическая печать и издательства</t>
  </si>
  <si>
    <t>0805</t>
  </si>
  <si>
    <t>Прикладные научные исследования в области культуры, кинематографии и  средств массовой информации</t>
  </si>
  <si>
    <t>0806</t>
  </si>
  <si>
    <t>Другие вопросы  в области культуры</t>
  </si>
  <si>
    <t>Администрация аппарат(культура)</t>
  </si>
  <si>
    <t>0900</t>
  </si>
  <si>
    <t>Здравоохранение и спорт</t>
  </si>
  <si>
    <t>0901</t>
  </si>
  <si>
    <t>Здравоохранение</t>
  </si>
  <si>
    <t>0902</t>
  </si>
  <si>
    <t xml:space="preserve"> Спорт и физическая культура </t>
  </si>
  <si>
    <t>0903</t>
  </si>
  <si>
    <t>Прикладные научные исследования в области здравоохранения и спорта</t>
  </si>
  <si>
    <t>0904</t>
  </si>
  <si>
    <t>Другие вопросы в области здравоохранения и спорта</t>
  </si>
  <si>
    <t>1000</t>
  </si>
  <si>
    <t>Социальная политика</t>
  </si>
  <si>
    <t>1006</t>
  </si>
  <si>
    <t>Другие вопросы  в области социальной политики</t>
  </si>
  <si>
    <t>Погребение</t>
  </si>
  <si>
    <t>Материальная помощь</t>
  </si>
  <si>
    <t>Центр занятости</t>
  </si>
  <si>
    <t>1100</t>
  </si>
  <si>
    <t>Межбюджетные трансферты</t>
  </si>
  <si>
    <t>1101</t>
  </si>
  <si>
    <t>Финансовая помощь бюджетам других уровней</t>
  </si>
  <si>
    <t>9800</t>
  </si>
  <si>
    <t>ВСЕГО РАСХОДОВ</t>
  </si>
  <si>
    <t>7900</t>
  </si>
  <si>
    <t>РАЗДЕЛ 3.                                                                                                                           ПРОФИЦИТ БЮДЖЕТА (со знаком "плюс") ДЕФИЦИТ БЮДЖЕТА (со знаком "минус")</t>
  </si>
  <si>
    <t>РАЗДЕЛ 4.ИСТОЧНИКИ ВНУТРЕННЕГО ФИНАНСИРОВАНИЯ ДЕФИЦИТОВ БЮДЖЕТОВ СУБЪЕКТОВ РОССИЙСКОЙ ФЕДЕРАЦИИ И МЕСТНЫХ БЮДЖЕТОВ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</si>
  <si>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</si>
  <si>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</si>
  <si>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</si>
  <si>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</si>
  <si>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000 03 01 00 00 00 0000 000</t>
  </si>
  <si>
    <t>Прочие источники  внутреннего финансирования дефицитов бюджетов</t>
  </si>
  <si>
    <t>000 04 01 00 00 00 0000 000</t>
  </si>
  <si>
    <t>Исполнение государственных и муниципальных гарантий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</si>
  <si>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</si>
  <si>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</si>
  <si>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000 06 00 00 00 00 0000 000</t>
  </si>
  <si>
    <t>Земельные участки, находящиеся в государственной и муниципальной собственности</t>
  </si>
  <si>
    <t>000 08 00 00 00 00 0000 000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</si>
  <si>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</si>
  <si>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</si>
  <si>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</si>
  <si>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000 09 00 00 00 00 0000 171</t>
  </si>
  <si>
    <t>Курсовая разница</t>
  </si>
  <si>
    <t>000 50 00 00 00 00 0000 000</t>
  </si>
  <si>
    <t>Итого источников внутреннего финансирования</t>
  </si>
  <si>
    <t>Руководитель ТУ по Еланскому району ГФКУ АВО</t>
  </si>
  <si>
    <t>Панченко В.И.</t>
  </si>
  <si>
    <t>% исполн. плана за 3 мес.</t>
  </si>
  <si>
    <t>Откл. от  плана 3 мес.</t>
  </si>
  <si>
    <t>Исполнение бюджетов поселений Еланского района за I квартал 2006 года.</t>
  </si>
  <si>
    <t>Годовой план до поправок</t>
  </si>
  <si>
    <t xml:space="preserve"> Уточн.план 12 мес.</t>
  </si>
  <si>
    <t xml:space="preserve">Годовой план </t>
  </si>
  <si>
    <t>уточн.план на 2007г.</t>
  </si>
  <si>
    <t>11</t>
  </si>
  <si>
    <t>111</t>
  </si>
  <si>
    <t>1У</t>
  </si>
  <si>
    <t>Поправки бюджета Алявского сельского поселения за 6 месяцев 2007 года.</t>
  </si>
  <si>
    <t>Годовой план на 2007г.</t>
  </si>
  <si>
    <t>Поправки бюджета Морецкогоского сельского поселения за 6 месяцев  2007 года.</t>
  </si>
  <si>
    <t>Исполнение бюджета Еланского городского поселения за 6 месяцев  2007 года</t>
  </si>
  <si>
    <t>000 1 11 0804510 0000 120</t>
  </si>
  <si>
    <t>Итого собственных доходов</t>
  </si>
  <si>
    <t>ДОХОДЫ ОТ ИСПОЛЬЗОВАНИЯ ИМУЩЕСТВА, НАХОДЯЩЕГОСЯ В ГОСУДАРСТВЕННОЙ И МУНИЦИПАЛЬНОЙ СОБСТВЕННОСТИ(аренда помещений)</t>
  </si>
  <si>
    <t>Исполнение бюджета Большевистского сельского поселения за 12  месяцев  2007 года.</t>
  </si>
  <si>
    <t xml:space="preserve"> план 12 мес.</t>
  </si>
  <si>
    <t>Испол. За 12 мес.</t>
  </si>
  <si>
    <t>% исполн. плана за 12  мес.</t>
  </si>
  <si>
    <t>Откл. от  плана 12 мес.</t>
  </si>
  <si>
    <t>7890</t>
  </si>
  <si>
    <t>000 0 02 01010 10 0000 151</t>
  </si>
  <si>
    <t>Дотации бюджетам поселений на выравнивание уровня бюджетной обеспеченности</t>
  </si>
  <si>
    <t>Дотации бюджетам поселений на поддержку мер по обеспечению сбалансированности</t>
  </si>
  <si>
    <t>0002 02 02354 10 0000 151</t>
  </si>
  <si>
    <t>Субвенция бюджетам поселений на осуществление  полномочий  по первичному воинскому учету на территориях где отсутствуют военные комиссариаты</t>
  </si>
  <si>
    <t>000 2 02 02900 00 0000 151</t>
  </si>
  <si>
    <t>Прочие субвенции (административные комиссии)</t>
  </si>
  <si>
    <t>Субсидии</t>
  </si>
  <si>
    <t>Субсидии на проведение кап.ремонта многоквартирных домов</t>
  </si>
  <si>
    <t>000 108 04020 01  4000   110</t>
  </si>
  <si>
    <t>Государственная пошлина за совершение нотариальных действий</t>
  </si>
  <si>
    <t>000 1 11 09045 10 0000 120</t>
  </si>
  <si>
    <t>Прочие поступления от использования имущества,находящегося в собственности поселений</t>
  </si>
  <si>
    <t>000 1 11 05010 10 0000 120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</si>
  <si>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</t>
  </si>
  <si>
    <t>000 2 02 01001 10 0000 151</t>
  </si>
  <si>
    <t>0002 02 03015  10 0000 151</t>
  </si>
  <si>
    <t>000 202 03024 10 0000151</t>
  </si>
  <si>
    <t>000 105 03000 01 0000110</t>
  </si>
  <si>
    <t>Единый сельскохозяйственный налог</t>
  </si>
  <si>
    <t>000 1 14 06014 10 0000 430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</si>
  <si>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</si>
  <si>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 xml:space="preserve">Прочие субсидии бюджетам  муниципальных районов </t>
  </si>
  <si>
    <t>000 2 02 02999 10 0000 151</t>
  </si>
  <si>
    <t xml:space="preserve">% исполн. плана </t>
  </si>
  <si>
    <t xml:space="preserve">Откл. от  плана </t>
  </si>
  <si>
    <t>000 202 04999 10 0000151</t>
  </si>
  <si>
    <t>Прочие межбюджетные трансферты,передаваемые бюджетам поселений</t>
  </si>
  <si>
    <t>000 202 040141 10 0000151</t>
  </si>
  <si>
    <t>000 202 04012 10 0000 151</t>
  </si>
  <si>
    <t>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</t>
  </si>
  <si>
    <t>000 1 11 0525 10 0000 120</t>
  </si>
  <si>
    <t>Доходы получаемые в виде арендной платы, а также средства от продажи права на заключение договоров аренды за земли, находящейся в собственности поселений</t>
  </si>
  <si>
    <t>000 2 02 01003 10 0000 151</t>
  </si>
  <si>
    <t>Дотации бюджетам поселений на поддержку мер по обеспечению сбалансированности бюджетов</t>
  </si>
  <si>
    <t>000 202 040121 10 0000151</t>
  </si>
  <si>
    <t>Межбюджетные трансферты,передаваемые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</si>
  <si>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трансферты,передаваемые бюджетам поселений из бюджетов муниципальных районов на осуществление части полномочий</t>
  </si>
  <si>
    <t>План 9мес.</t>
  </si>
  <si>
    <t>000 1 09 04053 10 2000 110</t>
  </si>
  <si>
    <t>000 116 51040 02 0000 140</t>
  </si>
  <si>
    <t>Денежные взыскания (штрафы), установленные законами субъектов РФ за несоблюдение муниципальных правовых актов, зачисляемых в бюджеты поселений</t>
  </si>
  <si>
    <t>000 116 90050 10 0000 140</t>
  </si>
  <si>
    <t>Прочие поступления от денжных взысканий ( штрафов) и иных сумм в возмещение ущерба,зачисляемых в бюджеты поселений</t>
  </si>
  <si>
    <t>Исполнено</t>
  </si>
  <si>
    <t>000 1 03 02230 10 0000 110</t>
  </si>
  <si>
    <t>Доходы от уплаты акцизов на дизельное топливо, зачисляемые в бюджеты поселений</t>
  </si>
  <si>
    <t xml:space="preserve">000 1 03 02240 10 0000 110 </t>
  </si>
  <si>
    <t>Доходы от уплаты акцизов на моторные масла для дизельных и (или) карбюраторных (инжекторных) двигателей,зачисляемые в бюджеты поселений</t>
  </si>
  <si>
    <t xml:space="preserve">000 1 03 02250 10 0000 110 </t>
  </si>
  <si>
    <t>Доходы от уплаты акцизов на автомобильный бензин, производимый на территории Российской Федерации,,зачисляемые в бюджеты поселений</t>
  </si>
  <si>
    <t xml:space="preserve">000 1 03 02260 10 0000 110 </t>
  </si>
  <si>
    <t xml:space="preserve">Доходы от уплаты акцизов на прямогонный бензин,производимый на территории Российской Федерации,,зачисляемые в  бюджеты поселений </t>
  </si>
  <si>
    <t>Приложение 1 к Решению Думы Журавского сельского поселения №22/7 от 27.02.2015г</t>
  </si>
  <si>
    <t>Исполнение бюджета Журавского сельского поселения за 2014 год.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</si>
</sst>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66">
    <font>
      <sz val="10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Border="1" applyAlignment="1">
      <alignment horizontal="center" vertical="center" textRotation="90" wrapText="1"/>
      <protection/>
    </xf>
    <xf numFmtId="49" fontId="7" fillId="0" borderId="10" xfId="53" applyNumberFormat="1" applyFont="1" applyBorder="1" applyAlignment="1">
      <alignment horizontal="center" vertical="center" textRotation="90" wrapText="1"/>
      <protection/>
    </xf>
    <xf numFmtId="49" fontId="6" fillId="0" borderId="10" xfId="53" applyNumberFormat="1" applyFont="1" applyBorder="1" applyAlignment="1">
      <alignment horizontal="center" vertical="center" textRotation="90" wrapText="1"/>
      <protection/>
    </xf>
    <xf numFmtId="0" fontId="8" fillId="0" borderId="10" xfId="53" applyFont="1" applyBorder="1" applyAlignment="1">
      <alignment horizontal="center" vertical="center" textRotation="90" wrapText="1"/>
      <protection/>
    </xf>
    <xf numFmtId="0" fontId="9" fillId="0" borderId="10" xfId="53" applyFont="1" applyBorder="1" applyAlignment="1">
      <alignment horizontal="center" vertical="center" textRotation="90" wrapText="1"/>
      <protection/>
    </xf>
    <xf numFmtId="0" fontId="6" fillId="0" borderId="0" xfId="53" applyFont="1" applyAlignment="1">
      <alignment textRotation="90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49" fontId="6" fillId="0" borderId="12" xfId="53" applyNumberFormat="1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6" fillId="0" borderId="0" xfId="53" applyFont="1">
      <alignment/>
      <protection/>
    </xf>
    <xf numFmtId="49" fontId="11" fillId="33" borderId="14" xfId="0" applyNumberFormat="1" applyFont="1" applyFill="1" applyBorder="1" applyAlignment="1" applyProtection="1">
      <alignment horizontal="left" vertical="top" wrapText="1"/>
      <protection locked="0"/>
    </xf>
    <xf numFmtId="0" fontId="10" fillId="33" borderId="15" xfId="0" applyFont="1" applyFill="1" applyBorder="1" applyAlignment="1" applyProtection="1">
      <alignment horizontal="left" vertical="top" wrapText="1"/>
      <protection locked="0"/>
    </xf>
    <xf numFmtId="0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/>
    </xf>
    <xf numFmtId="49" fontId="11" fillId="34" borderId="14" xfId="0" applyNumberFormat="1" applyFont="1" applyFill="1" applyBorder="1" applyAlignment="1" applyProtection="1">
      <alignment horizontal="left" vertical="top" wrapText="1"/>
      <protection locked="0"/>
    </xf>
    <xf numFmtId="0" fontId="10" fillId="34" borderId="15" xfId="0" applyFont="1" applyFill="1" applyBorder="1" applyAlignment="1" applyProtection="1">
      <alignment horizontal="left" vertical="top" wrapText="1"/>
      <protection locked="0"/>
    </xf>
    <xf numFmtId="169" fontId="0" fillId="34" borderId="15" xfId="0" applyNumberFormat="1" applyFill="1" applyBorder="1" applyAlignment="1">
      <alignment horizontal="right" vertical="center"/>
    </xf>
    <xf numFmtId="164" fontId="0" fillId="34" borderId="15" xfId="0" applyNumberFormat="1" applyFill="1" applyBorder="1" applyAlignment="1">
      <alignment horizontal="right" vertical="center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169" fontId="0" fillId="0" borderId="15" xfId="0" applyNumberFormat="1" applyFill="1" applyBorder="1" applyAlignment="1">
      <alignment horizontal="right" vertical="center"/>
    </xf>
    <xf numFmtId="169" fontId="0" fillId="0" borderId="15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49" fontId="5" fillId="34" borderId="14" xfId="0" applyNumberFormat="1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vertical="top" wrapText="1"/>
      <protection/>
    </xf>
    <xf numFmtId="49" fontId="5" fillId="34" borderId="14" xfId="0" applyNumberFormat="1" applyFont="1" applyFill="1" applyBorder="1" applyAlignment="1" applyProtection="1">
      <alignment horizontal="left" vertical="top" wrapText="1"/>
      <protection locked="0"/>
    </xf>
    <xf numFmtId="0" fontId="7" fillId="34" borderId="15" xfId="0" applyFont="1" applyFill="1" applyBorder="1" applyAlignment="1" applyProtection="1">
      <alignment vertical="top" wrapText="1"/>
      <protection locked="0"/>
    </xf>
    <xf numFmtId="0" fontId="7" fillId="34" borderId="15" xfId="0" applyFont="1" applyFill="1" applyBorder="1" applyAlignment="1" applyProtection="1">
      <alignment horizontal="left" vertical="top" wrapText="1"/>
      <protection locked="0"/>
    </xf>
    <xf numFmtId="0" fontId="13" fillId="34" borderId="14" xfId="0" applyFont="1" applyFill="1" applyBorder="1" applyAlignment="1" applyProtection="1">
      <alignment horizontal="left" vertical="top" wrapText="1"/>
      <protection locked="0"/>
    </xf>
    <xf numFmtId="49" fontId="14" fillId="34" borderId="15" xfId="0" applyNumberFormat="1" applyFont="1" applyFill="1" applyBorder="1" applyAlignment="1" applyProtection="1">
      <alignment horizontal="left" vertical="top" wrapText="1"/>
      <protection locked="0"/>
    </xf>
    <xf numFmtId="169" fontId="17" fillId="34" borderId="15" xfId="0" applyNumberFormat="1" applyFont="1" applyFill="1" applyBorder="1" applyAlignment="1">
      <alignment horizontal="right" vertical="center"/>
    </xf>
    <xf numFmtId="164" fontId="17" fillId="34" borderId="15" xfId="0" applyNumberFormat="1" applyFont="1" applyFill="1" applyBorder="1" applyAlignment="1">
      <alignment horizontal="right" vertical="center"/>
    </xf>
    <xf numFmtId="169" fontId="8" fillId="0" borderId="12" xfId="53" applyNumberFormat="1" applyFont="1" applyBorder="1" applyAlignment="1">
      <alignment horizontal="center" vertical="center" wrapText="1"/>
      <protection/>
    </xf>
    <xf numFmtId="0" fontId="18" fillId="33" borderId="14" xfId="0" applyFont="1" applyFill="1" applyBorder="1" applyAlignment="1" applyProtection="1">
      <alignment horizontal="left" vertical="top" wrapText="1"/>
      <protection/>
    </xf>
    <xf numFmtId="49" fontId="15" fillId="33" borderId="15" xfId="0" applyNumberFormat="1" applyFont="1" applyFill="1" applyBorder="1" applyAlignment="1" applyProtection="1">
      <alignment horizontal="left" vertical="top" wrapText="1"/>
      <protection/>
    </xf>
    <xf numFmtId="169" fontId="17" fillId="33" borderId="15" xfId="0" applyNumberFormat="1" applyFont="1" applyFill="1" applyBorder="1" applyAlignment="1">
      <alignment horizontal="right" vertical="center"/>
    </xf>
    <xf numFmtId="0" fontId="18" fillId="34" borderId="14" xfId="0" applyFont="1" applyFill="1" applyBorder="1" applyAlignment="1" applyProtection="1">
      <alignment horizontal="left" vertical="top" wrapText="1"/>
      <protection/>
    </xf>
    <xf numFmtId="49" fontId="15" fillId="34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49" fontId="19" fillId="0" borderId="15" xfId="0" applyNumberFormat="1" applyFont="1" applyFill="1" applyBorder="1" applyAlignment="1" applyProtection="1" quotePrefix="1">
      <alignment horizontal="left" vertical="top" wrapText="1"/>
      <protection locked="0"/>
    </xf>
    <xf numFmtId="49" fontId="19" fillId="0" borderId="15" xfId="0" applyNumberFormat="1" applyFont="1" applyFill="1" applyBorder="1" applyAlignment="1" applyProtection="1">
      <alignment horizontal="left" vertical="top" wrapText="1"/>
      <protection locked="0"/>
    </xf>
    <xf numFmtId="0" fontId="13" fillId="34" borderId="14" xfId="0" applyFont="1" applyFill="1" applyBorder="1" applyAlignment="1" applyProtection="1">
      <alignment horizontal="left" vertical="top" wrapText="1"/>
      <protection/>
    </xf>
    <xf numFmtId="49" fontId="20" fillId="0" borderId="15" xfId="0" applyNumberFormat="1" applyFont="1" applyFill="1" applyBorder="1" applyAlignment="1" applyProtection="1">
      <alignment horizontal="left" vertical="top" wrapText="1"/>
      <protection locked="0"/>
    </xf>
    <xf numFmtId="49" fontId="20" fillId="0" borderId="15" xfId="0" applyNumberFormat="1" applyFont="1" applyFill="1" applyBorder="1" applyAlignment="1" applyProtection="1" quotePrefix="1">
      <alignment horizontal="left" vertical="top" wrapText="1"/>
      <protection locked="0"/>
    </xf>
    <xf numFmtId="49" fontId="14" fillId="0" borderId="15" xfId="0" applyNumberFormat="1" applyFont="1" applyFill="1" applyBorder="1" applyAlignment="1" applyProtection="1">
      <alignment horizontal="left" vertical="top" wrapText="1"/>
      <protection locked="0"/>
    </xf>
    <xf numFmtId="0" fontId="13" fillId="35" borderId="14" xfId="0" applyFont="1" applyFill="1" applyBorder="1" applyAlignment="1" applyProtection="1">
      <alignment horizontal="left" vertical="top" wrapText="1"/>
      <protection locked="0"/>
    </xf>
    <xf numFmtId="49" fontId="15" fillId="35" borderId="15" xfId="0" applyNumberFormat="1" applyFont="1" applyFill="1" applyBorder="1" applyAlignment="1" applyProtection="1">
      <alignment horizontal="left" vertical="top" wrapText="1"/>
      <protection locked="0"/>
    </xf>
    <xf numFmtId="49" fontId="15" fillId="0" borderId="15" xfId="0" applyNumberFormat="1" applyFont="1" applyFill="1" applyBorder="1" applyAlignment="1" applyProtection="1">
      <alignment horizontal="left" vertical="top" wrapText="1"/>
      <protection locked="0"/>
    </xf>
    <xf numFmtId="0" fontId="18" fillId="0" borderId="14" xfId="0" applyFont="1" applyFill="1" applyBorder="1" applyAlignment="1" applyProtection="1">
      <alignment horizontal="left" vertical="top" wrapText="1"/>
      <protection locked="0"/>
    </xf>
    <xf numFmtId="3" fontId="18" fillId="0" borderId="14" xfId="0" applyNumberFormat="1" applyFont="1" applyFill="1" applyBorder="1" applyAlignment="1" applyProtection="1">
      <alignment horizontal="left" vertical="top" wrapText="1"/>
      <protection locked="0"/>
    </xf>
    <xf numFmtId="49" fontId="11" fillId="33" borderId="14" xfId="0" applyNumberFormat="1" applyFont="1" applyFill="1" applyBorder="1" applyAlignment="1" applyProtection="1">
      <alignment horizontal="left" vertical="top" wrapText="1"/>
      <protection/>
    </xf>
    <xf numFmtId="0" fontId="10" fillId="33" borderId="15" xfId="0" applyFont="1" applyFill="1" applyBorder="1" applyAlignment="1" applyProtection="1">
      <alignment vertical="top" wrapText="1"/>
      <protection/>
    </xf>
    <xf numFmtId="49" fontId="7" fillId="33" borderId="14" xfId="0" applyNumberFormat="1" applyFont="1" applyFill="1" applyBorder="1" applyAlignment="1" applyProtection="1">
      <alignment horizontal="center" vertical="top" wrapText="1"/>
      <protection/>
    </xf>
    <xf numFmtId="49" fontId="7" fillId="35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35" borderId="15" xfId="0" applyFont="1" applyFill="1" applyBorder="1" applyAlignment="1" applyProtection="1">
      <alignment vertical="top" wrapText="1"/>
      <protection locked="0"/>
    </xf>
    <xf numFmtId="169" fontId="0" fillId="33" borderId="15" xfId="0" applyNumberFormat="1" applyFill="1" applyBorder="1" applyAlignment="1">
      <alignment horizontal="right" vertical="center"/>
    </xf>
    <xf numFmtId="0" fontId="6" fillId="35" borderId="15" xfId="0" applyFont="1" applyFill="1" applyBorder="1" applyAlignment="1" applyProtection="1">
      <alignment vertical="top" wrapText="1"/>
      <protection locked="0"/>
    </xf>
    <xf numFmtId="49" fontId="23" fillId="33" borderId="14" xfId="0" applyNumberFormat="1" applyFont="1" applyFill="1" applyBorder="1" applyAlignment="1" applyProtection="1">
      <alignment horizontal="center" vertical="top" wrapText="1"/>
      <protection/>
    </xf>
    <xf numFmtId="49" fontId="10" fillId="33" borderId="15" xfId="0" applyNumberFormat="1" applyFont="1" applyFill="1" applyBorder="1" applyAlignment="1" applyProtection="1">
      <alignment horizontal="left" vertical="top" wrapText="1"/>
      <protection/>
    </xf>
    <xf numFmtId="49" fontId="23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top" wrapText="1"/>
      <protection/>
    </xf>
    <xf numFmtId="169" fontId="10" fillId="0" borderId="15" xfId="0" applyNumberFormat="1" applyFont="1" applyFill="1" applyBorder="1" applyAlignment="1" applyProtection="1">
      <alignment horizontal="right" vertical="center" wrapText="1"/>
      <protection/>
    </xf>
    <xf numFmtId="169" fontId="17" fillId="0" borderId="15" xfId="0" applyNumberFormat="1" applyFont="1" applyBorder="1" applyAlignment="1">
      <alignment horizontal="right" vertical="center"/>
    </xf>
    <xf numFmtId="164" fontId="17" fillId="0" borderId="15" xfId="0" applyNumberFormat="1" applyFont="1" applyBorder="1" applyAlignment="1">
      <alignment horizontal="right" vertical="center"/>
    </xf>
    <xf numFmtId="49" fontId="11" fillId="35" borderId="14" xfId="0" applyNumberFormat="1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vertical="top" wrapText="1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9" fontId="1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17" fillId="34" borderId="15" xfId="0" applyNumberFormat="1" applyFont="1" applyFill="1" applyBorder="1" applyAlignment="1">
      <alignment horizontal="right" vertical="center"/>
    </xf>
    <xf numFmtId="0" fontId="17" fillId="34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 applyProtection="1">
      <alignment vertical="top" wrapText="1"/>
      <protection locked="0"/>
    </xf>
    <xf numFmtId="0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35" borderId="15" xfId="0" applyFont="1" applyFill="1" applyBorder="1" applyAlignment="1" applyProtection="1">
      <alignment vertical="top" wrapText="1"/>
      <protection locked="0"/>
    </xf>
    <xf numFmtId="49" fontId="11" fillId="34" borderId="14" xfId="0" applyNumberFormat="1" applyFont="1" applyFill="1" applyBorder="1" applyAlignment="1" applyProtection="1">
      <alignment horizontal="center" vertical="top" wrapText="1"/>
      <protection/>
    </xf>
    <xf numFmtId="0" fontId="10" fillId="34" borderId="15" xfId="0" applyFont="1" applyFill="1" applyBorder="1" applyAlignment="1" applyProtection="1">
      <alignment vertical="top" wrapText="1"/>
      <protection/>
    </xf>
    <xf numFmtId="0" fontId="10" fillId="34" borderId="15" xfId="0" applyNumberFormat="1" applyFont="1" applyFill="1" applyBorder="1" applyAlignment="1" applyProtection="1">
      <alignment horizontal="right" vertical="center" wrapText="1"/>
      <protection/>
    </xf>
    <xf numFmtId="164" fontId="0" fillId="33" borderId="15" xfId="0" applyNumberFormat="1" applyFill="1" applyBorder="1" applyAlignment="1">
      <alignment horizontal="right" vertical="center"/>
    </xf>
    <xf numFmtId="3" fontId="10" fillId="33" borderId="15" xfId="0" applyNumberFormat="1" applyFont="1" applyFill="1" applyBorder="1" applyAlignment="1" applyProtection="1">
      <alignment horizontal="right" vertical="center" wrapText="1"/>
      <protection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5" xfId="0" applyNumberFormat="1" applyFill="1" applyBorder="1" applyAlignment="1">
      <alignment horizontal="right" vertical="center"/>
    </xf>
    <xf numFmtId="3" fontId="0" fillId="34" borderId="15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12" fillId="34" borderId="15" xfId="0" applyNumberFormat="1" applyFont="1" applyFill="1" applyBorder="1" applyAlignment="1" applyProtection="1">
      <alignment horizontal="right" vertical="center"/>
      <protection locked="0"/>
    </xf>
    <xf numFmtId="3" fontId="12" fillId="34" borderId="15" xfId="0" applyNumberFormat="1" applyFont="1" applyFill="1" applyBorder="1" applyAlignment="1" applyProtection="1">
      <alignment horizontal="right" vertical="center"/>
      <protection/>
    </xf>
    <xf numFmtId="3" fontId="12" fillId="34" borderId="15" xfId="0" applyNumberFormat="1" applyFont="1" applyFill="1" applyBorder="1" applyAlignment="1" applyProtection="1">
      <alignment horizontal="right" vertical="center" wrapText="1"/>
      <protection/>
    </xf>
    <xf numFmtId="3" fontId="10" fillId="34" borderId="15" xfId="0" applyNumberFormat="1" applyFont="1" applyFill="1" applyBorder="1" applyAlignment="1" applyProtection="1">
      <alignment horizontal="right" vertical="center" wrapText="1"/>
      <protection/>
    </xf>
    <xf numFmtId="3" fontId="6" fillId="0" borderId="12" xfId="53" applyNumberFormat="1" applyFont="1" applyBorder="1" applyAlignment="1">
      <alignment horizontal="center" vertical="center" wrapText="1"/>
      <protection/>
    </xf>
    <xf numFmtId="3" fontId="8" fillId="0" borderId="12" xfId="53" applyNumberFormat="1" applyFont="1" applyBorder="1" applyAlignment="1">
      <alignment horizontal="center" vertical="center" wrapText="1"/>
      <protection/>
    </xf>
    <xf numFmtId="3" fontId="10" fillId="34" borderId="15" xfId="0" applyNumberFormat="1" applyFont="1" applyFill="1" applyBorder="1" applyAlignment="1" applyProtection="1">
      <alignment horizontal="right" vertical="center"/>
      <protection locked="0"/>
    </xf>
    <xf numFmtId="49" fontId="14" fillId="34" borderId="16" xfId="0" applyNumberFormat="1" applyFont="1" applyFill="1" applyBorder="1" applyAlignment="1" applyProtection="1">
      <alignment horizontal="left" vertical="top" wrapText="1"/>
      <protection locked="0"/>
    </xf>
    <xf numFmtId="49" fontId="12" fillId="34" borderId="15" xfId="0" applyNumberFormat="1" applyFont="1" applyFill="1" applyBorder="1" applyAlignment="1" applyProtection="1">
      <alignment horizontal="right" vertical="center"/>
      <protection locked="0"/>
    </xf>
    <xf numFmtId="0" fontId="0" fillId="34" borderId="15" xfId="0" applyNumberFormat="1" applyFill="1" applyBorder="1" applyAlignment="1">
      <alignment horizontal="right" vertical="center"/>
    </xf>
    <xf numFmtId="0" fontId="13" fillId="34" borderId="17" xfId="0" applyFont="1" applyFill="1" applyBorder="1" applyAlignment="1" applyProtection="1">
      <alignment horizontal="left" vertical="top" wrapText="1"/>
      <protection locked="0"/>
    </xf>
    <xf numFmtId="3" fontId="12" fillId="35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49" fontId="19" fillId="0" borderId="22" xfId="0" applyNumberFormat="1" applyFont="1" applyFill="1" applyBorder="1" applyAlignment="1" applyProtection="1">
      <alignment horizontal="left" vertical="top" wrapText="1"/>
      <protection locked="0"/>
    </xf>
    <xf numFmtId="3" fontId="12" fillId="0" borderId="15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164" fontId="12" fillId="0" borderId="15" xfId="0" applyNumberFormat="1" applyFont="1" applyBorder="1" applyAlignment="1">
      <alignment horizontal="right" vertical="center"/>
    </xf>
    <xf numFmtId="164" fontId="10" fillId="33" borderId="22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49" fontId="14" fillId="0" borderId="22" xfId="0" applyNumberFormat="1" applyFont="1" applyFill="1" applyBorder="1" applyAlignment="1" applyProtection="1">
      <alignment horizontal="left" vertical="top" wrapText="1"/>
      <protection locked="0"/>
    </xf>
    <xf numFmtId="164" fontId="0" fillId="0" borderId="15" xfId="0" applyNumberForma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49" fontId="7" fillId="0" borderId="10" xfId="53" applyNumberFormat="1" applyFont="1" applyFill="1" applyBorder="1" applyAlignment="1">
      <alignment horizontal="center" vertical="center" textRotation="90" wrapText="1"/>
      <protection/>
    </xf>
    <xf numFmtId="49" fontId="6" fillId="0" borderId="10" xfId="53" applyNumberFormat="1" applyFont="1" applyFill="1" applyBorder="1" applyAlignment="1">
      <alignment horizontal="center" vertical="center" textRotation="90" wrapText="1"/>
      <protection/>
    </xf>
    <xf numFmtId="0" fontId="8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6" fillId="0" borderId="0" xfId="53" applyFont="1" applyFill="1" applyAlignment="1">
      <alignment textRotation="90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49" fontId="11" fillId="0" borderId="14" xfId="0" applyNumberFormat="1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>
      <alignment/>
    </xf>
    <xf numFmtId="49" fontId="5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Font="1" applyFill="1" applyBorder="1" applyAlignment="1" applyProtection="1">
      <alignment vertical="top" wrapText="1"/>
      <protection/>
    </xf>
    <xf numFmtId="3" fontId="12" fillId="0" borderId="15" xfId="0" applyNumberFormat="1" applyFont="1" applyFill="1" applyBorder="1" applyAlignment="1" applyProtection="1">
      <alignment horizontal="right" vertical="center" wrapText="1"/>
      <protection/>
    </xf>
    <xf numFmtId="0" fontId="30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169" fontId="17" fillId="0" borderId="15" xfId="0" applyNumberFormat="1" applyFont="1" applyFill="1" applyBorder="1" applyAlignment="1">
      <alignment horizontal="right" vertical="center"/>
    </xf>
    <xf numFmtId="3" fontId="6" fillId="0" borderId="12" xfId="53" applyNumberFormat="1" applyFont="1" applyFill="1" applyBorder="1" applyAlignment="1">
      <alignment horizontal="center" vertical="center" wrapText="1"/>
      <protection/>
    </xf>
    <xf numFmtId="3" fontId="8" fillId="0" borderId="12" xfId="53" applyNumberFormat="1" applyFont="1" applyFill="1" applyBorder="1" applyAlignment="1">
      <alignment horizontal="center" vertical="center" wrapText="1"/>
      <protection/>
    </xf>
    <xf numFmtId="169" fontId="8" fillId="0" borderId="12" xfId="53" applyNumberFormat="1" applyFont="1" applyFill="1" applyBorder="1" applyAlignment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left" vertical="top" wrapText="1"/>
      <protection/>
    </xf>
    <xf numFmtId="49" fontId="15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Font="1" applyFill="1" applyBorder="1" applyAlignment="1" applyProtection="1">
      <alignment vertical="top" wrapText="1"/>
      <protection/>
    </xf>
    <xf numFmtId="49" fontId="7" fillId="0" borderId="14" xfId="0" applyNumberFormat="1" applyFont="1" applyFill="1" applyBorder="1" applyAlignment="1" applyProtection="1">
      <alignment horizontal="center" vertical="top" wrapText="1"/>
      <protection/>
    </xf>
    <xf numFmtId="49" fontId="7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 wrapText="1"/>
      <protection locked="0"/>
    </xf>
    <xf numFmtId="49" fontId="23" fillId="0" borderId="14" xfId="0" applyNumberFormat="1" applyFont="1" applyFill="1" applyBorder="1" applyAlignment="1" applyProtection="1">
      <alignment horizontal="center" vertical="top" wrapText="1"/>
      <protection/>
    </xf>
    <xf numFmtId="164" fontId="17" fillId="0" borderId="15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5" xfId="0" applyFill="1" applyBorder="1" applyAlignment="1">
      <alignment horizontal="right" vertical="center"/>
    </xf>
    <xf numFmtId="0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3" fontId="6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wrapText="1"/>
    </xf>
    <xf numFmtId="0" fontId="12" fillId="0" borderId="18" xfId="0" applyFont="1" applyFill="1" applyBorder="1" applyAlignment="1">
      <alignment vertical="top" wrapText="1"/>
    </xf>
    <xf numFmtId="3" fontId="6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25" fillId="0" borderId="2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3" fontId="0" fillId="0" borderId="20" xfId="0" applyNumberForma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13" fillId="0" borderId="14" xfId="0" applyNumberFormat="1" applyFont="1" applyFill="1" applyBorder="1" applyAlignment="1" applyProtection="1">
      <alignment horizontal="left" vertical="top" wrapText="1"/>
      <protection locked="0"/>
    </xf>
    <xf numFmtId="49" fontId="14" fillId="0" borderId="16" xfId="0" applyNumberFormat="1" applyFont="1" applyFill="1" applyBorder="1" applyAlignment="1" applyProtection="1">
      <alignment horizontal="left" vertical="top" wrapText="1"/>
      <protection locked="0"/>
    </xf>
    <xf numFmtId="4" fontId="12" fillId="0" borderId="15" xfId="0" applyNumberFormat="1" applyFont="1" applyFill="1" applyBorder="1" applyAlignment="1" applyProtection="1">
      <alignment horizontal="right" vertical="center"/>
      <protection locked="0"/>
    </xf>
    <xf numFmtId="1" fontId="1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49" fontId="15" fillId="34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Font="1" applyBorder="1" applyAlignment="1">
      <alignment horizontal="left" vertical="top" wrapText="1"/>
    </xf>
    <xf numFmtId="0" fontId="3" fillId="0" borderId="25" xfId="53" applyFont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center" wrapText="1"/>
    </xf>
    <xf numFmtId="49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0" fontId="10" fillId="35" borderId="27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14" fillId="0" borderId="31" xfId="0" applyFont="1" applyFill="1" applyBorder="1" applyAlignment="1" applyProtection="1">
      <alignment horizontal="center" vertical="center" textRotation="90" wrapText="1"/>
      <protection locked="0"/>
    </xf>
    <xf numFmtId="0" fontId="14" fillId="0" borderId="32" xfId="0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 applyProtection="1">
      <alignment horizontal="center" vertical="center" textRotation="90" wrapText="1"/>
      <protection locked="0"/>
    </xf>
    <xf numFmtId="0" fontId="16" fillId="0" borderId="0" xfId="0" applyFont="1" applyAlignment="1">
      <alignment/>
    </xf>
    <xf numFmtId="49" fontId="15" fillId="34" borderId="33" xfId="0" applyNumberFormat="1" applyFont="1" applyFill="1" applyBorder="1" applyAlignment="1" applyProtection="1">
      <alignment horizontal="left" vertical="top" wrapText="1"/>
      <protection/>
    </xf>
    <xf numFmtId="49" fontId="15" fillId="34" borderId="34" xfId="0" applyNumberFormat="1" applyFont="1" applyFill="1" applyBorder="1" applyAlignment="1" applyProtection="1">
      <alignment horizontal="left" vertical="top" wrapText="1"/>
      <protection/>
    </xf>
    <xf numFmtId="49" fontId="24" fillId="34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Font="1" applyBorder="1" applyAlignment="1">
      <alignment horizontal="center" wrapText="1"/>
    </xf>
    <xf numFmtId="0" fontId="26" fillId="34" borderId="37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49" fontId="24" fillId="34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6" xfId="0" applyFill="1" applyBorder="1" applyAlignment="1">
      <alignment/>
    </xf>
    <xf numFmtId="0" fontId="31" fillId="0" borderId="0" xfId="0" applyFont="1" applyFill="1" applyAlignment="1">
      <alignment horizontal="center"/>
    </xf>
    <xf numFmtId="49" fontId="24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4" fillId="0" borderId="37" xfId="0" applyNumberFormat="1" applyFont="1" applyFill="1" applyBorder="1" applyAlignment="1" applyProtection="1">
      <alignment horizontal="left" vertical="top" wrapText="1"/>
      <protection/>
    </xf>
    <xf numFmtId="0" fontId="0" fillId="0" borderId="38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49" fontId="15" fillId="0" borderId="33" xfId="0" applyNumberFormat="1" applyFont="1" applyFill="1" applyBorder="1" applyAlignment="1" applyProtection="1">
      <alignment horizontal="left" vertical="top" wrapText="1"/>
      <protection/>
    </xf>
    <xf numFmtId="49" fontId="15" fillId="0" borderId="34" xfId="0" applyNumberFormat="1" applyFont="1" applyFill="1" applyBorder="1" applyAlignment="1" applyProtection="1">
      <alignment horizontal="left" vertical="top" wrapText="1"/>
      <protection/>
    </xf>
    <xf numFmtId="0" fontId="3" fillId="0" borderId="25" xfId="53" applyFont="1" applyFill="1" applyBorder="1" applyAlignment="1">
      <alignment horizontal="center" vertical="top" wrapText="1"/>
      <protection/>
    </xf>
    <xf numFmtId="0" fontId="4" fillId="0" borderId="25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XMESO~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2">
      <pane xSplit="2" ySplit="2" topLeftCell="C33" activePane="bottomRight" state="frozen"/>
      <selection pane="topLeft" activeCell="A2" sqref="A2"/>
      <selection pane="topRight" activeCell="C2" sqref="C2"/>
      <selection pane="bottomLeft" activeCell="A4" sqref="A4"/>
      <selection pane="bottomRight" activeCell="C171" sqref="C171"/>
    </sheetView>
  </sheetViews>
  <sheetFormatPr defaultColWidth="9.00390625" defaultRowHeight="12.75"/>
  <cols>
    <col min="1" max="1" width="17.25390625" style="1" bestFit="1" customWidth="1"/>
    <col min="2" max="2" width="45.75390625" style="0" customWidth="1"/>
    <col min="3" max="4" width="12.00390625" style="0" bestFit="1" customWidth="1"/>
    <col min="5" max="5" width="8.375" style="0" hidden="1" customWidth="1"/>
    <col min="6" max="7" width="11.75390625" style="0" hidden="1" customWidth="1"/>
    <col min="8" max="8" width="12.00390625" style="0" bestFit="1" customWidth="1"/>
    <col min="9" max="9" width="8.25390625" style="0" hidden="1" customWidth="1"/>
    <col min="10" max="10" width="9.75390625" style="0" hidden="1" customWidth="1"/>
    <col min="11" max="11" width="9.25390625" style="0" customWidth="1"/>
    <col min="12" max="12" width="10.125" style="0" customWidth="1"/>
  </cols>
  <sheetData>
    <row r="1" spans="3:12" ht="26.25" customHeight="1" hidden="1">
      <c r="C1" s="205" t="s">
        <v>0</v>
      </c>
      <c r="D1" s="205"/>
      <c r="E1" s="206"/>
      <c r="F1" s="206"/>
      <c r="G1" s="206"/>
      <c r="H1" s="206"/>
      <c r="I1" s="206"/>
      <c r="J1" s="206"/>
      <c r="K1" s="206"/>
      <c r="L1" s="206"/>
    </row>
    <row r="2" spans="1:12" ht="21" thickBot="1">
      <c r="A2" s="209" t="s">
        <v>305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8" customFormat="1" ht="70.5" customHeight="1" thickBot="1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6" t="s">
        <v>303</v>
      </c>
      <c r="L3" s="7" t="s">
        <v>304</v>
      </c>
    </row>
    <row r="4" spans="1:12" s="14" customFormat="1" ht="17.25" customHeight="1" thickBot="1">
      <c r="A4" s="9">
        <v>1</v>
      </c>
      <c r="B4" s="10">
        <v>2</v>
      </c>
      <c r="C4" s="11" t="s">
        <v>11</v>
      </c>
      <c r="D4" s="11" t="s">
        <v>12</v>
      </c>
      <c r="E4" s="11" t="s">
        <v>13</v>
      </c>
      <c r="F4" s="11"/>
      <c r="G4" s="11"/>
      <c r="H4" s="12">
        <v>6</v>
      </c>
      <c r="I4" s="12">
        <v>6</v>
      </c>
      <c r="J4" s="12">
        <v>7</v>
      </c>
      <c r="K4" s="12">
        <v>7</v>
      </c>
      <c r="L4" s="13">
        <v>8</v>
      </c>
    </row>
    <row r="5" spans="1:12" ht="15.75" customHeight="1">
      <c r="A5" s="213" t="s">
        <v>14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1:12" ht="15.75">
      <c r="A6" s="15" t="s">
        <v>15</v>
      </c>
      <c r="B6" s="16" t="s">
        <v>16</v>
      </c>
      <c r="C6" s="17"/>
      <c r="D6" s="17"/>
      <c r="E6" s="17"/>
      <c r="F6" s="17"/>
      <c r="G6" s="17"/>
      <c r="H6" s="17"/>
      <c r="I6" s="18"/>
      <c r="J6" s="18"/>
      <c r="K6" s="18"/>
      <c r="L6" s="18"/>
    </row>
    <row r="7" spans="1:12" ht="20.25" customHeight="1">
      <c r="A7" s="19" t="s">
        <v>17</v>
      </c>
      <c r="B7" s="20" t="s">
        <v>18</v>
      </c>
      <c r="C7" s="96" t="e">
        <f aca="true" t="shared" si="0" ref="C7:H7">C8+C9</f>
        <v>#REF!</v>
      </c>
      <c r="D7" s="96" t="e">
        <f t="shared" si="0"/>
        <v>#REF!</v>
      </c>
      <c r="E7" s="96" t="e">
        <f t="shared" si="0"/>
        <v>#REF!</v>
      </c>
      <c r="F7" s="96" t="e">
        <f t="shared" si="0"/>
        <v>#REF!</v>
      </c>
      <c r="G7" s="96" t="e">
        <f t="shared" si="0"/>
        <v>#REF!</v>
      </c>
      <c r="H7" s="96" t="e">
        <f t="shared" si="0"/>
        <v>#REF!</v>
      </c>
      <c r="I7" s="21" t="e">
        <f>H7/G7</f>
        <v>#REF!</v>
      </c>
      <c r="J7" s="21" t="e">
        <f>H7-G7</f>
        <v>#REF!</v>
      </c>
      <c r="K7" s="22" t="e">
        <f aca="true" t="shared" si="1" ref="K7:K38">H7/D7</f>
        <v>#REF!</v>
      </c>
      <c r="L7" s="94" t="e">
        <f aca="true" t="shared" si="2" ref="L7:L38">H7-D7</f>
        <v>#REF!</v>
      </c>
    </row>
    <row r="8" spans="1:12" ht="15.75" hidden="1">
      <c r="A8" s="23" t="s">
        <v>19</v>
      </c>
      <c r="B8" s="24" t="s">
        <v>20</v>
      </c>
      <c r="C8" s="91"/>
      <c r="D8" s="91"/>
      <c r="E8" s="91"/>
      <c r="F8" s="91"/>
      <c r="G8" s="91"/>
      <c r="H8" s="91"/>
      <c r="I8" s="25" t="e">
        <f>H8/C8</f>
        <v>#DIV/0!</v>
      </c>
      <c r="J8" s="26">
        <f>H8-C8</f>
        <v>0</v>
      </c>
      <c r="K8" s="27" t="e">
        <f t="shared" si="1"/>
        <v>#DIV/0!</v>
      </c>
      <c r="L8" s="94">
        <f t="shared" si="2"/>
        <v>0</v>
      </c>
    </row>
    <row r="9" spans="1:12" ht="15.75">
      <c r="A9" s="23" t="s">
        <v>21</v>
      </c>
      <c r="B9" s="24" t="s">
        <v>22</v>
      </c>
      <c r="C9" s="91" t="e">
        <f>Елань!C9+Алявы!C9+Березовка!C9+Большевик!C9+#REF!+#REF!+#REF!+Журавка!C9+#REF!+#REF!+#REF!+#REF!+#REF!+#REF!+#REF!+#REF!+#REF!</f>
        <v>#REF!</v>
      </c>
      <c r="D9" s="91" t="e">
        <f>Елань!G9+Алявы!G9+Березовка!G9+Большевик!D9+#REF!+#REF!+#REF!+Журавка!D9+#REF!+#REF!+#REF!+#REF!+#REF!+#REF!+#REF!+#REF!+#REF!</f>
        <v>#REF!</v>
      </c>
      <c r="E9" s="91" t="e">
        <f>Елань!H9+Алявы!H9+Березовка!H9+Большевик!E9+#REF!+#REF!+#REF!+Журавка!E9+#REF!+#REF!+#REF!+#REF!+#REF!+#REF!+#REF!+#REF!+#REF!</f>
        <v>#REF!</v>
      </c>
      <c r="F9" s="91" t="e">
        <f>Елань!I9+Алявы!I9+Березовка!I9+Большевик!F9+#REF!+#REF!+#REF!+Журавка!F9+#REF!+#REF!+#REF!+#REF!+#REF!+#REF!+#REF!+#REF!+#REF!</f>
        <v>#REF!</v>
      </c>
      <c r="G9" s="91" t="e">
        <f>Елань!J9+Алявы!J9+Березовка!J9+Большевик!G9+#REF!+#REF!+#REF!+Журавка!G9+#REF!+#REF!+#REF!+#REF!+#REF!+#REF!+#REF!+#REF!+#REF!</f>
        <v>#REF!</v>
      </c>
      <c r="H9" s="91" t="e">
        <f>Елань!#REF!+Алявы!#REF!+Березовка!#REF!+Большевик!H9+#REF!+#REF!+#REF!+Журавка!H9+#REF!+#REF!+#REF!+#REF!+#REF!+#REF!+#REF!+#REF!+#REF!</f>
        <v>#REF!</v>
      </c>
      <c r="I9" s="25" t="e">
        <f>H9/C9</f>
        <v>#REF!</v>
      </c>
      <c r="J9" s="26" t="e">
        <f>H9-C9</f>
        <v>#REF!</v>
      </c>
      <c r="K9" s="27" t="e">
        <f t="shared" si="1"/>
        <v>#REF!</v>
      </c>
      <c r="L9" s="95" t="e">
        <f t="shared" si="2"/>
        <v>#REF!</v>
      </c>
    </row>
    <row r="10" spans="1:12" ht="15.75">
      <c r="A10" s="28" t="s">
        <v>23</v>
      </c>
      <c r="B10" s="29" t="s">
        <v>24</v>
      </c>
      <c r="C10" s="97" t="e">
        <f aca="true" t="shared" si="3" ref="C10:H10">SUM(C11:C13)</f>
        <v>#REF!</v>
      </c>
      <c r="D10" s="97" t="e">
        <f t="shared" si="3"/>
        <v>#REF!</v>
      </c>
      <c r="E10" s="97" t="e">
        <f t="shared" si="3"/>
        <v>#REF!</v>
      </c>
      <c r="F10" s="97" t="e">
        <f t="shared" si="3"/>
        <v>#REF!</v>
      </c>
      <c r="G10" s="97" t="e">
        <f t="shared" si="3"/>
        <v>#REF!</v>
      </c>
      <c r="H10" s="97" t="e">
        <f t="shared" si="3"/>
        <v>#REF!</v>
      </c>
      <c r="I10" s="21" t="e">
        <f>H10/G10</f>
        <v>#REF!</v>
      </c>
      <c r="J10" s="21" t="e">
        <f>H10-G10</f>
        <v>#REF!</v>
      </c>
      <c r="K10" s="22" t="e">
        <f t="shared" si="1"/>
        <v>#REF!</v>
      </c>
      <c r="L10" s="94" t="e">
        <f t="shared" si="2"/>
        <v>#REF!</v>
      </c>
    </row>
    <row r="11" spans="1:12" ht="47.25" hidden="1">
      <c r="A11" s="23" t="s">
        <v>25</v>
      </c>
      <c r="B11" s="24" t="s">
        <v>26</v>
      </c>
      <c r="C11" s="91">
        <v>0</v>
      </c>
      <c r="D11" s="91"/>
      <c r="E11" s="91">
        <v>0</v>
      </c>
      <c r="F11" s="91"/>
      <c r="G11" s="91"/>
      <c r="H11" s="91">
        <v>0</v>
      </c>
      <c r="I11" s="21" t="e">
        <f>H11/G11</f>
        <v>#DIV/0!</v>
      </c>
      <c r="J11" s="26">
        <f>H11-G11</f>
        <v>0</v>
      </c>
      <c r="K11" s="27" t="e">
        <f t="shared" si="1"/>
        <v>#DIV/0!</v>
      </c>
      <c r="L11" s="94">
        <f t="shared" si="2"/>
        <v>0</v>
      </c>
    </row>
    <row r="12" spans="1:12" ht="29.25" customHeight="1" hidden="1">
      <c r="A12" s="23" t="s">
        <v>27</v>
      </c>
      <c r="B12" s="24" t="s">
        <v>28</v>
      </c>
      <c r="C12" s="91"/>
      <c r="D12" s="91"/>
      <c r="E12" s="91"/>
      <c r="F12" s="91"/>
      <c r="G12" s="91"/>
      <c r="H12" s="91"/>
      <c r="I12" s="25" t="e">
        <f>H12/C12</f>
        <v>#DIV/0!</v>
      </c>
      <c r="J12" s="26">
        <f>H12-C12</f>
        <v>0</v>
      </c>
      <c r="K12" s="27" t="e">
        <f t="shared" si="1"/>
        <v>#DIV/0!</v>
      </c>
      <c r="L12" s="94">
        <f t="shared" si="2"/>
        <v>0</v>
      </c>
    </row>
    <row r="13" spans="1:12" ht="15.75">
      <c r="A13" s="23" t="s">
        <v>29</v>
      </c>
      <c r="B13" s="24" t="s">
        <v>30</v>
      </c>
      <c r="C13" s="91" t="e">
        <f>Елань!C13+Алявы!C13+Березовка!C13+Большевик!C13+#REF!+#REF!+#REF!+Журавка!#REF!+#REF!+#REF!+#REF!+#REF!+#REF!+#REF!+#REF!+#REF!+#REF!</f>
        <v>#REF!</v>
      </c>
      <c r="D13" s="91" t="e">
        <f>Елань!G13+Алявы!G13+Березовка!G13+Большевик!D13+#REF!+#REF!+#REF!+Журавка!#REF!+#REF!+#REF!+#REF!+#REF!+#REF!+#REF!+#REF!+#REF!+#REF!</f>
        <v>#REF!</v>
      </c>
      <c r="E13" s="91" t="e">
        <f>Елань!H13+Алявы!H13+Березовка!H13+Большевик!E13+#REF!+#REF!+#REF!+Журавка!#REF!+#REF!+#REF!+#REF!+#REF!+#REF!+#REF!+#REF!+#REF!+#REF!</f>
        <v>#REF!</v>
      </c>
      <c r="F13" s="91" t="e">
        <f>Елань!I13+Алявы!I13+Березовка!I13+Большевик!F13+#REF!+#REF!+#REF!+Журавка!#REF!+#REF!+#REF!+#REF!+#REF!+#REF!+#REF!+#REF!+#REF!+#REF!</f>
        <v>#REF!</v>
      </c>
      <c r="G13" s="91" t="e">
        <f>Елань!J13+Алявы!J13+Березовка!J13+Большевик!G13+#REF!+#REF!+#REF!+Журавка!#REF!+#REF!+#REF!+#REF!+#REF!+#REF!+#REF!+#REF!+#REF!+#REF!</f>
        <v>#REF!</v>
      </c>
      <c r="H13" s="91" t="e">
        <f>Елань!#REF!+Алявы!#REF!+Березовка!#REF!+Большевик!H13+#REF!+#REF!+#REF!+Журавка!#REF!+#REF!+#REF!+#REF!+#REF!+#REF!+#REF!+#REF!+#REF!+#REF!</f>
        <v>#REF!</v>
      </c>
      <c r="I13" s="25" t="e">
        <f>H13/C13</f>
        <v>#REF!</v>
      </c>
      <c r="J13" s="26" t="e">
        <f>H13-C13</f>
        <v>#REF!</v>
      </c>
      <c r="K13" s="27" t="e">
        <f t="shared" si="1"/>
        <v>#REF!</v>
      </c>
      <c r="L13" s="95" t="e">
        <f t="shared" si="2"/>
        <v>#REF!</v>
      </c>
    </row>
    <row r="14" spans="1:12" ht="15.75">
      <c r="A14" s="28" t="s">
        <v>31</v>
      </c>
      <c r="B14" s="29" t="s">
        <v>32</v>
      </c>
      <c r="C14" s="98" t="e">
        <f aca="true" t="shared" si="4" ref="C14:H14">SUM(C15:C20)</f>
        <v>#REF!</v>
      </c>
      <c r="D14" s="98" t="e">
        <f t="shared" si="4"/>
        <v>#REF!</v>
      </c>
      <c r="E14" s="98" t="e">
        <f t="shared" si="4"/>
        <v>#REF!</v>
      </c>
      <c r="F14" s="98" t="e">
        <f t="shared" si="4"/>
        <v>#REF!</v>
      </c>
      <c r="G14" s="98" t="e">
        <f t="shared" si="4"/>
        <v>#REF!</v>
      </c>
      <c r="H14" s="98" t="e">
        <f t="shared" si="4"/>
        <v>#REF!</v>
      </c>
      <c r="I14" s="21" t="e">
        <f>H14/G14</f>
        <v>#REF!</v>
      </c>
      <c r="J14" s="21" t="e">
        <f>H14-G14</f>
        <v>#REF!</v>
      </c>
      <c r="K14" s="22" t="e">
        <f t="shared" si="1"/>
        <v>#REF!</v>
      </c>
      <c r="L14" s="94" t="e">
        <f t="shared" si="2"/>
        <v>#REF!</v>
      </c>
    </row>
    <row r="15" spans="1:12" ht="15.75">
      <c r="A15" s="23" t="s">
        <v>33</v>
      </c>
      <c r="B15" s="24" t="s">
        <v>34</v>
      </c>
      <c r="C15" s="91" t="e">
        <f>Елань!C15+Алявы!C15+Березовка!C15+Большевик!C15+#REF!+#REF!+#REF!+Журавка!C14+#REF!+#REF!+#REF!+#REF!+#REF!+#REF!+#REF!+#REF!+#REF!</f>
        <v>#REF!</v>
      </c>
      <c r="D15" s="91" t="e">
        <f>Елань!G15+Алявы!G15+Березовка!G15+Большевик!D15+#REF!+#REF!+#REF!+Журавка!D14+#REF!+#REF!+#REF!+#REF!+#REF!+#REF!+#REF!+#REF!+#REF!</f>
        <v>#REF!</v>
      </c>
      <c r="E15" s="91" t="e">
        <f>Елань!H15+Алявы!H15+Березовка!H15+Большевик!E15+#REF!+#REF!+#REF!+Журавка!E14+#REF!+#REF!+#REF!+#REF!+#REF!+#REF!+#REF!+#REF!+#REF!</f>
        <v>#REF!</v>
      </c>
      <c r="F15" s="91" t="e">
        <f>Елань!I15+Алявы!I15+Березовка!I15+Большевик!F15+#REF!+#REF!+#REF!+Журавка!F14+#REF!+#REF!+#REF!+#REF!+#REF!+#REF!+#REF!+#REF!+#REF!</f>
        <v>#REF!</v>
      </c>
      <c r="G15" s="91" t="e">
        <f>Елань!J15+Алявы!J15+Березовка!J15+Большевик!G15+#REF!+#REF!+#REF!+Журавка!G14+#REF!+#REF!+#REF!+#REF!+#REF!+#REF!+#REF!+#REF!+#REF!</f>
        <v>#REF!</v>
      </c>
      <c r="H15" s="91" t="e">
        <f>Елань!#REF!+Алявы!#REF!+Березовка!#REF!+Большевик!H15+#REF!+#REF!+#REF!+Журавка!H14+#REF!+#REF!+#REF!+#REF!+#REF!+#REF!+#REF!+#REF!+#REF!</f>
        <v>#REF!</v>
      </c>
      <c r="I15" s="25" t="e">
        <f aca="true" t="shared" si="5" ref="I15:I29">H15/C15</f>
        <v>#REF!</v>
      </c>
      <c r="J15" s="26" t="e">
        <f aca="true" t="shared" si="6" ref="J15:J30">H15-C15</f>
        <v>#REF!</v>
      </c>
      <c r="K15" s="27" t="e">
        <f t="shared" si="1"/>
        <v>#REF!</v>
      </c>
      <c r="L15" s="95" t="e">
        <f t="shared" si="2"/>
        <v>#REF!</v>
      </c>
    </row>
    <row r="16" spans="1:12" ht="15.75" hidden="1">
      <c r="A16" s="23" t="s">
        <v>35</v>
      </c>
      <c r="B16" s="24" t="s">
        <v>36</v>
      </c>
      <c r="C16" s="91" t="e">
        <f>Елань!C16+Алявы!C16+Березовка!C16+Большевик!C16+#REF!+#REF!+#REF!+Журавка!C15+#REF!+#REF!+#REF!+#REF!+#REF!+#REF!+#REF!+#REF!+#REF!</f>
        <v>#REF!</v>
      </c>
      <c r="D16" s="91" t="e">
        <f>Елань!G16+Алявы!G16+Березовка!G16+Большевик!D16+#REF!+#REF!+#REF!+Журавка!D15+#REF!+#REF!+#REF!+#REF!+#REF!+#REF!+#REF!+#REF!+#REF!</f>
        <v>#REF!</v>
      </c>
      <c r="E16" s="91" t="e">
        <f>Елань!H16+Алявы!H16+Березовка!H16+Большевик!E16+#REF!+#REF!+#REF!+Журавка!E15+#REF!+#REF!+#REF!+#REF!+#REF!+#REF!+#REF!+#REF!+#REF!</f>
        <v>#REF!</v>
      </c>
      <c r="F16" s="91" t="e">
        <f>Елань!I16+Алявы!I16+Березовка!I16+Большевик!F16+#REF!+#REF!+#REF!+Журавка!F15+#REF!+#REF!+#REF!+#REF!+#REF!+#REF!+#REF!+#REF!+#REF!</f>
        <v>#REF!</v>
      </c>
      <c r="G16" s="91" t="e">
        <f>Елань!J16+Алявы!J16+Березовка!J16+Большевик!G16+#REF!+#REF!+#REF!+Журавка!G15+#REF!+#REF!+#REF!+#REF!+#REF!+#REF!+#REF!+#REF!+#REF!</f>
        <v>#REF!</v>
      </c>
      <c r="H16" s="91" t="e">
        <f>Елань!#REF!+Алявы!#REF!+Березовка!#REF!+Большевик!H16+#REF!+#REF!+#REF!+Журавка!H15+#REF!+#REF!+#REF!+#REF!+#REF!+#REF!+#REF!+#REF!+#REF!</f>
        <v>#REF!</v>
      </c>
      <c r="I16" s="25" t="e">
        <f t="shared" si="5"/>
        <v>#REF!</v>
      </c>
      <c r="J16" s="26" t="e">
        <f t="shared" si="6"/>
        <v>#REF!</v>
      </c>
      <c r="K16" s="27" t="e">
        <f t="shared" si="1"/>
        <v>#REF!</v>
      </c>
      <c r="L16" s="95" t="e">
        <f t="shared" si="2"/>
        <v>#REF!</v>
      </c>
    </row>
    <row r="17" spans="1:12" ht="15.75" hidden="1">
      <c r="A17" s="23" t="s">
        <v>37</v>
      </c>
      <c r="B17" s="24" t="s">
        <v>38</v>
      </c>
      <c r="C17" s="91" t="e">
        <f>Елань!C17+Алявы!C17+Березовка!C17+Большевик!C17+#REF!+#REF!+#REF!+Журавка!C16+#REF!+#REF!+#REF!+#REF!+#REF!+#REF!+#REF!+#REF!+#REF!</f>
        <v>#REF!</v>
      </c>
      <c r="D17" s="91" t="e">
        <f>Елань!G17+Алявы!G17+Березовка!G17+Большевик!D17+#REF!+#REF!+#REF!+Журавка!D16+#REF!+#REF!+#REF!+#REF!+#REF!+#REF!+#REF!+#REF!+#REF!</f>
        <v>#REF!</v>
      </c>
      <c r="E17" s="91" t="e">
        <f>Елань!H17+Алявы!H17+Березовка!H17+Большевик!E17+#REF!+#REF!+#REF!+Журавка!E16+#REF!+#REF!+#REF!+#REF!+#REF!+#REF!+#REF!+#REF!+#REF!</f>
        <v>#REF!</v>
      </c>
      <c r="F17" s="91" t="e">
        <f>Елань!I17+Алявы!I17+Березовка!I17+Большевик!F17+#REF!+#REF!+#REF!+Журавка!F16+#REF!+#REF!+#REF!+#REF!+#REF!+#REF!+#REF!+#REF!+#REF!</f>
        <v>#REF!</v>
      </c>
      <c r="G17" s="91" t="e">
        <f>Елань!J17+Алявы!J17+Березовка!J17+Большевик!G17+#REF!+#REF!+#REF!+Журавка!G16+#REF!+#REF!+#REF!+#REF!+#REF!+#REF!+#REF!+#REF!+#REF!</f>
        <v>#REF!</v>
      </c>
      <c r="H17" s="91" t="e">
        <f>Елань!#REF!+Алявы!#REF!+Березовка!#REF!+Большевик!H17+#REF!+#REF!+#REF!+Журавка!H16+#REF!+#REF!+#REF!+#REF!+#REF!+#REF!+#REF!+#REF!+#REF!</f>
        <v>#REF!</v>
      </c>
      <c r="I17" s="25" t="e">
        <f t="shared" si="5"/>
        <v>#REF!</v>
      </c>
      <c r="J17" s="26" t="e">
        <f t="shared" si="6"/>
        <v>#REF!</v>
      </c>
      <c r="K17" s="27" t="e">
        <f t="shared" si="1"/>
        <v>#REF!</v>
      </c>
      <c r="L17" s="95" t="e">
        <f t="shared" si="2"/>
        <v>#REF!</v>
      </c>
    </row>
    <row r="18" spans="1:12" ht="15.75" hidden="1">
      <c r="A18" s="23" t="s">
        <v>39</v>
      </c>
      <c r="B18" s="24" t="s">
        <v>40</v>
      </c>
      <c r="C18" s="91" t="e">
        <f>Елань!C18+Алявы!C18+Березовка!C18+Большевик!C18+#REF!+#REF!+#REF!+Журавка!C17+#REF!+#REF!+#REF!+#REF!+#REF!+#REF!+#REF!+#REF!+#REF!</f>
        <v>#REF!</v>
      </c>
      <c r="D18" s="91" t="e">
        <f>Елань!G18+Алявы!G18+Березовка!G18+Большевик!D18+#REF!+#REF!+#REF!+Журавка!D17+#REF!+#REF!+#REF!+#REF!+#REF!+#REF!+#REF!+#REF!+#REF!</f>
        <v>#REF!</v>
      </c>
      <c r="E18" s="91" t="e">
        <f>Елань!H18+Алявы!H18+Березовка!H18+Большевик!E18+#REF!+#REF!+#REF!+Журавка!E17+#REF!+#REF!+#REF!+#REF!+#REF!+#REF!+#REF!+#REF!+#REF!</f>
        <v>#REF!</v>
      </c>
      <c r="F18" s="91" t="e">
        <f>Елань!I18+Алявы!I18+Березовка!I18+Большевик!F18+#REF!+#REF!+#REF!+Журавка!F17+#REF!+#REF!+#REF!+#REF!+#REF!+#REF!+#REF!+#REF!+#REF!</f>
        <v>#REF!</v>
      </c>
      <c r="G18" s="91" t="e">
        <f>Елань!J18+Алявы!J18+Березовка!J18+Большевик!G18+#REF!+#REF!+#REF!+Журавка!G17+#REF!+#REF!+#REF!+#REF!+#REF!+#REF!+#REF!+#REF!+#REF!</f>
        <v>#REF!</v>
      </c>
      <c r="H18" s="91" t="e">
        <f>Елань!#REF!+Алявы!#REF!+Березовка!#REF!+Большевик!H18+#REF!+#REF!+#REF!+Журавка!H17+#REF!+#REF!+#REF!+#REF!+#REF!+#REF!+#REF!+#REF!+#REF!</f>
        <v>#REF!</v>
      </c>
      <c r="I18" s="25" t="e">
        <f t="shared" si="5"/>
        <v>#REF!</v>
      </c>
      <c r="J18" s="26" t="e">
        <f t="shared" si="6"/>
        <v>#REF!</v>
      </c>
      <c r="K18" s="27" t="e">
        <f t="shared" si="1"/>
        <v>#REF!</v>
      </c>
      <c r="L18" s="95" t="e">
        <f t="shared" si="2"/>
        <v>#REF!</v>
      </c>
    </row>
    <row r="19" spans="1:12" ht="19.5" customHeight="1" hidden="1">
      <c r="A19" s="23" t="s">
        <v>41</v>
      </c>
      <c r="B19" s="24" t="s">
        <v>42</v>
      </c>
      <c r="C19" s="91" t="e">
        <f>Елань!C19+Алявы!C19+Березовка!C19+Большевик!C19+#REF!+#REF!+#REF!+Журавка!#REF!+#REF!+#REF!+#REF!+#REF!+#REF!+#REF!+#REF!+#REF!+#REF!</f>
        <v>#REF!</v>
      </c>
      <c r="D19" s="91" t="e">
        <f>Елань!G19+Алявы!G19+Березовка!G19+Большевик!D19+#REF!+#REF!+#REF!+Журавка!#REF!+#REF!+#REF!+#REF!+#REF!+#REF!+#REF!+#REF!+#REF!+#REF!</f>
        <v>#REF!</v>
      </c>
      <c r="E19" s="91" t="e">
        <f>Елань!H19+Алявы!H19+Березовка!H19+Большевик!E19+#REF!+#REF!+#REF!+Журавка!#REF!+#REF!+#REF!+#REF!+#REF!+#REF!+#REF!+#REF!+#REF!+#REF!</f>
        <v>#REF!</v>
      </c>
      <c r="F19" s="91" t="e">
        <f>Елань!I19+Алявы!I19+Березовка!I19+Большевик!F19+#REF!+#REF!+#REF!+Журавка!#REF!+#REF!+#REF!+#REF!+#REF!+#REF!+#REF!+#REF!+#REF!+#REF!</f>
        <v>#REF!</v>
      </c>
      <c r="G19" s="91" t="e">
        <f>Елань!J19+Алявы!J19+Березовка!J19+Большевик!G19+#REF!+#REF!+#REF!+Журавка!#REF!+#REF!+#REF!+#REF!+#REF!+#REF!+#REF!+#REF!+#REF!+#REF!</f>
        <v>#REF!</v>
      </c>
      <c r="H19" s="91" t="e">
        <f>Елань!#REF!+Алявы!#REF!+Березовка!#REF!+Большевик!H19+#REF!+#REF!+#REF!+Журавка!#REF!+#REF!+#REF!+#REF!+#REF!+#REF!+#REF!+#REF!+#REF!+#REF!</f>
        <v>#REF!</v>
      </c>
      <c r="I19" s="25" t="e">
        <f t="shared" si="5"/>
        <v>#REF!</v>
      </c>
      <c r="J19" s="26" t="e">
        <f t="shared" si="6"/>
        <v>#REF!</v>
      </c>
      <c r="K19" s="27" t="e">
        <f t="shared" si="1"/>
        <v>#REF!</v>
      </c>
      <c r="L19" s="95" t="e">
        <f t="shared" si="2"/>
        <v>#REF!</v>
      </c>
    </row>
    <row r="20" spans="1:12" ht="15.75">
      <c r="A20" s="23" t="s">
        <v>43</v>
      </c>
      <c r="B20" s="24" t="s">
        <v>44</v>
      </c>
      <c r="C20" s="91" t="e">
        <f>Елань!C20+Алявы!C20+Березовка!C20+Большевик!C20+#REF!+#REF!+#REF!+Журавка!C18+#REF!+#REF!+#REF!+#REF!+#REF!+#REF!+#REF!+#REF!+#REF!</f>
        <v>#REF!</v>
      </c>
      <c r="D20" s="91" t="e">
        <f>Елань!G20+Алявы!G20+Березовка!G20+Большевик!D20+#REF!+#REF!+#REF!+Журавка!D18+#REF!+#REF!+#REF!+#REF!+#REF!+#REF!+#REF!+#REF!+#REF!</f>
        <v>#REF!</v>
      </c>
      <c r="E20" s="91" t="e">
        <f>Елань!H20+Алявы!H20+Березовка!H20+Большевик!E20+#REF!+#REF!+#REF!+Журавка!E18+#REF!+#REF!+#REF!+#REF!+#REF!+#REF!+#REF!+#REF!+#REF!</f>
        <v>#REF!</v>
      </c>
      <c r="F20" s="91" t="e">
        <f>Елань!I20+Алявы!I20+Березовка!I20+Большевик!F20+#REF!+#REF!+#REF!+Журавка!F18+#REF!+#REF!+#REF!+#REF!+#REF!+#REF!+#REF!+#REF!+#REF!</f>
        <v>#REF!</v>
      </c>
      <c r="G20" s="91" t="e">
        <f>Елань!J20+Алявы!J20+Березовка!J20+Большевик!G20+#REF!+#REF!+#REF!+Журавка!G18+#REF!+#REF!+#REF!+#REF!+#REF!+#REF!+#REF!+#REF!+#REF!</f>
        <v>#REF!</v>
      </c>
      <c r="H20" s="91" t="e">
        <f>Елань!#REF!+Алявы!#REF!+Березовка!#REF!+Большевик!H20+#REF!+#REF!+#REF!+Журавка!H18+#REF!+#REF!+#REF!+#REF!+#REF!+#REF!+#REF!+#REF!+#REF!</f>
        <v>#REF!</v>
      </c>
      <c r="I20" s="25" t="e">
        <f t="shared" si="5"/>
        <v>#REF!</v>
      </c>
      <c r="J20" s="26" t="e">
        <f t="shared" si="6"/>
        <v>#REF!</v>
      </c>
      <c r="K20" s="27" t="e">
        <f t="shared" si="1"/>
        <v>#REF!</v>
      </c>
      <c r="L20" s="95" t="e">
        <f t="shared" si="2"/>
        <v>#REF!</v>
      </c>
    </row>
    <row r="21" spans="1:12" ht="15.75" hidden="1">
      <c r="A21" s="30" t="s">
        <v>45</v>
      </c>
      <c r="B21" s="31" t="s">
        <v>46</v>
      </c>
      <c r="C21" s="96"/>
      <c r="D21" s="96"/>
      <c r="E21" s="96"/>
      <c r="F21" s="96"/>
      <c r="G21" s="96"/>
      <c r="H21" s="96"/>
      <c r="I21" s="21" t="e">
        <f t="shared" si="5"/>
        <v>#DIV/0!</v>
      </c>
      <c r="J21" s="21">
        <f t="shared" si="6"/>
        <v>0</v>
      </c>
      <c r="K21" s="27" t="e">
        <f t="shared" si="1"/>
        <v>#DIV/0!</v>
      </c>
      <c r="L21" s="94">
        <f t="shared" si="2"/>
        <v>0</v>
      </c>
    </row>
    <row r="22" spans="1:12" ht="37.5" customHeight="1">
      <c r="A22" s="30" t="s">
        <v>47</v>
      </c>
      <c r="B22" s="32" t="s">
        <v>48</v>
      </c>
      <c r="C22" s="96" t="e">
        <f>Елань!C22+Алявы!C22+Березовка!C22+Большевик!C22+#REF!+#REF!+#REF!+Журавка!C21+#REF!+#REF!+#REF!+#REF!+#REF!+#REF!+#REF!+#REF!+#REF!</f>
        <v>#REF!</v>
      </c>
      <c r="D22" s="96" t="e">
        <f>Елань!G22+Алявы!G22+Березовка!G22+Большевик!D22+#REF!+#REF!+#REF!+Журавка!D21+#REF!+#REF!+#REF!+#REF!+#REF!+#REF!+#REF!+#REF!+#REF!</f>
        <v>#REF!</v>
      </c>
      <c r="E22" s="96" t="e">
        <f>Елань!H22+Алявы!H22+Березовка!H22+Большевик!E22+#REF!+#REF!+#REF!+Журавка!E21+#REF!+#REF!+#REF!+#REF!+#REF!+#REF!+#REF!+#REF!+#REF!</f>
        <v>#REF!</v>
      </c>
      <c r="F22" s="96" t="e">
        <f>Елань!I22+Алявы!I22+Березовка!I22+Большевик!F22+#REF!+#REF!+#REF!+Журавка!F21+#REF!+#REF!+#REF!+#REF!+#REF!+#REF!+#REF!+#REF!+#REF!</f>
        <v>#REF!</v>
      </c>
      <c r="G22" s="96" t="e">
        <f>Елань!J22+Алявы!J22+Березовка!J22+Большевик!G22+#REF!+#REF!+#REF!+Журавка!G21+#REF!+#REF!+#REF!+#REF!+#REF!+#REF!+#REF!+#REF!+#REF!</f>
        <v>#REF!</v>
      </c>
      <c r="H22" s="96" t="e">
        <f>Елань!#REF!+Алявы!#REF!+Березовка!#REF!+Большевик!H22+#REF!+#REF!+#REF!+Журавка!H21+#REF!+#REF!+#REF!+#REF!+#REF!+#REF!+#REF!+#REF!+#REF!</f>
        <v>#REF!</v>
      </c>
      <c r="I22" s="21" t="e">
        <f t="shared" si="5"/>
        <v>#REF!</v>
      </c>
      <c r="J22" s="21" t="e">
        <f t="shared" si="6"/>
        <v>#REF!</v>
      </c>
      <c r="K22" s="22"/>
      <c r="L22" s="94" t="e">
        <f t="shared" si="2"/>
        <v>#REF!</v>
      </c>
    </row>
    <row r="23" spans="1:12" ht="39" customHeight="1">
      <c r="A23" s="30" t="s">
        <v>49</v>
      </c>
      <c r="B23" s="32" t="s">
        <v>50</v>
      </c>
      <c r="C23" s="96" t="e">
        <f>Елань!C23+Алявы!C23+Березовка!C23+Большевик!C23+#REF!+#REF!+#REF!+Журавка!C25+#REF!+#REF!+#REF!+#REF!+#REF!+#REF!+#REF!+#REF!+#REF!</f>
        <v>#REF!</v>
      </c>
      <c r="D23" s="96" t="e">
        <f>Елань!G23+Алявы!G23+Березовка!G23+Большевик!D23+#REF!+#REF!+#REF!+Журавка!D25+#REF!+#REF!+#REF!+#REF!+#REF!+#REF!+#REF!+#REF!+#REF!</f>
        <v>#REF!</v>
      </c>
      <c r="E23" s="96" t="e">
        <f>Елань!H23+Алявы!H23+Березовка!H23+Большевик!E23+#REF!+#REF!+#REF!+Журавка!E25+#REF!+#REF!+#REF!+#REF!+#REF!+#REF!+#REF!+#REF!+#REF!</f>
        <v>#REF!</v>
      </c>
      <c r="F23" s="96" t="e">
        <f>Елань!I23+Алявы!I23+Березовка!I23+Большевик!F23+#REF!+#REF!+#REF!+Журавка!F25+#REF!+#REF!+#REF!+#REF!+#REF!+#REF!+#REF!+#REF!+#REF!</f>
        <v>#REF!</v>
      </c>
      <c r="G23" s="96" t="e">
        <f>Елань!J23+Алявы!J23+Березовка!J23+Большевик!G23+#REF!+#REF!+#REF!+Журавка!G25+#REF!+#REF!+#REF!+#REF!+#REF!+#REF!+#REF!+#REF!+#REF!</f>
        <v>#REF!</v>
      </c>
      <c r="H23" s="96" t="e">
        <f>Елань!#REF!+Алявы!#REF!+Березовка!#REF!+Большевик!H23+#REF!+#REF!+#REF!+Журавка!H25+#REF!+#REF!+#REF!+#REF!+#REF!+#REF!+#REF!+#REF!+#REF!</f>
        <v>#REF!</v>
      </c>
      <c r="I23" s="21" t="e">
        <f t="shared" si="5"/>
        <v>#REF!</v>
      </c>
      <c r="J23" s="21" t="e">
        <f t="shared" si="6"/>
        <v>#REF!</v>
      </c>
      <c r="K23" s="22" t="e">
        <f t="shared" si="1"/>
        <v>#REF!</v>
      </c>
      <c r="L23" s="94" t="e">
        <f t="shared" si="2"/>
        <v>#REF!</v>
      </c>
    </row>
    <row r="24" spans="1:12" ht="24.75" customHeight="1" hidden="1">
      <c r="A24" s="30" t="s">
        <v>51</v>
      </c>
      <c r="B24" s="32" t="s">
        <v>52</v>
      </c>
      <c r="C24" s="96"/>
      <c r="D24" s="96"/>
      <c r="E24" s="96"/>
      <c r="F24" s="96"/>
      <c r="G24" s="96"/>
      <c r="H24" s="96"/>
      <c r="I24" s="21" t="e">
        <f t="shared" si="5"/>
        <v>#DIV/0!</v>
      </c>
      <c r="J24" s="21">
        <f t="shared" si="6"/>
        <v>0</v>
      </c>
      <c r="K24" s="22" t="e">
        <f t="shared" si="1"/>
        <v>#DIV/0!</v>
      </c>
      <c r="L24" s="94">
        <f t="shared" si="2"/>
        <v>0</v>
      </c>
    </row>
    <row r="25" spans="1:12" ht="38.25" customHeight="1" hidden="1">
      <c r="A25" s="33" t="s">
        <v>53</v>
      </c>
      <c r="B25" s="34" t="s">
        <v>54</v>
      </c>
      <c r="C25" s="96"/>
      <c r="D25" s="96"/>
      <c r="E25" s="96"/>
      <c r="F25" s="96"/>
      <c r="G25" s="96"/>
      <c r="H25" s="96"/>
      <c r="I25" s="21" t="e">
        <f t="shared" si="5"/>
        <v>#DIV/0!</v>
      </c>
      <c r="J25" s="21">
        <f t="shared" si="6"/>
        <v>0</v>
      </c>
      <c r="K25" s="22" t="e">
        <f t="shared" si="1"/>
        <v>#DIV/0!</v>
      </c>
      <c r="L25" s="94">
        <f t="shared" si="2"/>
        <v>0</v>
      </c>
    </row>
    <row r="26" spans="1:12" ht="41.25" customHeight="1" hidden="1">
      <c r="A26" s="33" t="s">
        <v>55</v>
      </c>
      <c r="B26" s="34" t="s">
        <v>56</v>
      </c>
      <c r="C26" s="96"/>
      <c r="D26" s="96"/>
      <c r="E26" s="96"/>
      <c r="F26" s="96"/>
      <c r="G26" s="96"/>
      <c r="H26" s="96"/>
      <c r="I26" s="21" t="e">
        <f t="shared" si="5"/>
        <v>#DIV/0!</v>
      </c>
      <c r="J26" s="21">
        <f t="shared" si="6"/>
        <v>0</v>
      </c>
      <c r="K26" s="22" t="e">
        <f t="shared" si="1"/>
        <v>#DIV/0!</v>
      </c>
      <c r="L26" s="94">
        <f t="shared" si="2"/>
        <v>0</v>
      </c>
    </row>
    <row r="27" spans="1:12" ht="15.75" hidden="1">
      <c r="A27" s="33" t="s">
        <v>57</v>
      </c>
      <c r="B27" s="34" t="s">
        <v>58</v>
      </c>
      <c r="C27" s="96"/>
      <c r="D27" s="96"/>
      <c r="E27" s="96"/>
      <c r="F27" s="96"/>
      <c r="G27" s="96"/>
      <c r="H27" s="96"/>
      <c r="I27" s="21" t="e">
        <f t="shared" si="5"/>
        <v>#DIV/0!</v>
      </c>
      <c r="J27" s="21">
        <f t="shared" si="6"/>
        <v>0</v>
      </c>
      <c r="K27" s="22" t="e">
        <f t="shared" si="1"/>
        <v>#DIV/0!</v>
      </c>
      <c r="L27" s="94">
        <f t="shared" si="2"/>
        <v>0</v>
      </c>
    </row>
    <row r="28" spans="1:12" ht="15.75" customHeight="1" hidden="1">
      <c r="A28" s="33" t="s">
        <v>59</v>
      </c>
      <c r="B28" s="34" t="s">
        <v>60</v>
      </c>
      <c r="C28" s="96"/>
      <c r="D28" s="96"/>
      <c r="E28" s="96"/>
      <c r="F28" s="96"/>
      <c r="G28" s="96"/>
      <c r="H28" s="96"/>
      <c r="I28" s="21" t="e">
        <f t="shared" si="5"/>
        <v>#DIV/0!</v>
      </c>
      <c r="J28" s="21">
        <f t="shared" si="6"/>
        <v>0</v>
      </c>
      <c r="K28" s="22" t="e">
        <f t="shared" si="1"/>
        <v>#DIV/0!</v>
      </c>
      <c r="L28" s="94">
        <f t="shared" si="2"/>
        <v>0</v>
      </c>
    </row>
    <row r="29" spans="1:12" ht="15.75" customHeight="1" hidden="1">
      <c r="A29" s="33" t="s">
        <v>61</v>
      </c>
      <c r="B29" s="34" t="s">
        <v>62</v>
      </c>
      <c r="C29" s="96"/>
      <c r="D29" s="96"/>
      <c r="E29" s="96"/>
      <c r="F29" s="96"/>
      <c r="G29" s="96"/>
      <c r="H29" s="96"/>
      <c r="I29" s="21" t="e">
        <f t="shared" si="5"/>
        <v>#DIV/0!</v>
      </c>
      <c r="J29" s="21">
        <f t="shared" si="6"/>
        <v>0</v>
      </c>
      <c r="K29" s="22" t="e">
        <f t="shared" si="1"/>
        <v>#DIV/0!</v>
      </c>
      <c r="L29" s="94">
        <f t="shared" si="2"/>
        <v>0</v>
      </c>
    </row>
    <row r="30" spans="1:12" ht="18.75" customHeight="1">
      <c r="A30" s="207" t="s">
        <v>63</v>
      </c>
      <c r="B30" s="208"/>
      <c r="C30" s="99" t="e">
        <f>C7+C10+C14+C21+C22+C23+C24+C25+C26+C27+C28+C29</f>
        <v>#REF!</v>
      </c>
      <c r="D30" s="99" t="e">
        <f>D7+D10+D14+D21+D22+D23+D24+D25+D26+D27+D28+D29</f>
        <v>#REF!</v>
      </c>
      <c r="E30" s="99" t="e">
        <f>E7+E10+E14+E21+E22+E23+E24+E25+E26+E27+E28+E29</f>
        <v>#REF!</v>
      </c>
      <c r="F30" s="99" t="e">
        <f>F7+F10+F14+F21+F22+F23+F24+F25+F26+F28+F29</f>
        <v>#REF!</v>
      </c>
      <c r="G30" s="99" t="e">
        <f>G7+G10+G14+G21+G22+G23+G24+G25+G26+G27+G28+G29</f>
        <v>#REF!</v>
      </c>
      <c r="H30" s="99" t="e">
        <f>H7+H10+H14+H21+H22+H23+H24+H25+H26+H27+H28+H29</f>
        <v>#REF!</v>
      </c>
      <c r="I30" s="21" t="e">
        <f>H30/G30</f>
        <v>#REF!</v>
      </c>
      <c r="J30" s="35" t="e">
        <f t="shared" si="6"/>
        <v>#REF!</v>
      </c>
      <c r="K30" s="22" t="e">
        <f t="shared" si="1"/>
        <v>#REF!</v>
      </c>
      <c r="L30" s="94" t="e">
        <f t="shared" si="2"/>
        <v>#REF!</v>
      </c>
    </row>
    <row r="31" spans="1:12" s="14" customFormat="1" ht="6" customHeight="1" hidden="1" thickBot="1">
      <c r="A31" s="9">
        <v>1</v>
      </c>
      <c r="B31" s="10">
        <v>2</v>
      </c>
      <c r="C31" s="100" t="s">
        <v>11</v>
      </c>
      <c r="D31" s="100"/>
      <c r="E31" s="100" t="s">
        <v>12</v>
      </c>
      <c r="F31" s="100"/>
      <c r="G31" s="100"/>
      <c r="H31" s="101">
        <v>5</v>
      </c>
      <c r="I31" s="37">
        <v>6</v>
      </c>
      <c r="J31" s="37">
        <v>7</v>
      </c>
      <c r="K31" s="27" t="e">
        <f t="shared" si="1"/>
        <v>#DIV/0!</v>
      </c>
      <c r="L31" s="94">
        <f t="shared" si="2"/>
        <v>5</v>
      </c>
    </row>
    <row r="32" spans="1:12" ht="18.75" customHeight="1">
      <c r="A32" s="38" t="s">
        <v>64</v>
      </c>
      <c r="B32" s="39" t="s">
        <v>65</v>
      </c>
      <c r="C32" s="90" t="e">
        <f aca="true" t="shared" si="7" ref="C32:H32">C33+C37+C52+C59+C60+C61</f>
        <v>#REF!</v>
      </c>
      <c r="D32" s="90" t="e">
        <f t="shared" si="7"/>
        <v>#REF!</v>
      </c>
      <c r="E32" s="90" t="e">
        <f t="shared" si="7"/>
        <v>#REF!</v>
      </c>
      <c r="F32" s="90" t="e">
        <f t="shared" si="7"/>
        <v>#REF!</v>
      </c>
      <c r="G32" s="90" t="e">
        <f t="shared" si="7"/>
        <v>#REF!</v>
      </c>
      <c r="H32" s="90" t="e">
        <f t="shared" si="7"/>
        <v>#REF!</v>
      </c>
      <c r="I32" s="40" t="e">
        <f aca="true" t="shared" si="8" ref="I32:I42">H32/C32</f>
        <v>#REF!</v>
      </c>
      <c r="J32" s="40" t="e">
        <f aca="true" t="shared" si="9" ref="J32:J42">H32-C32</f>
        <v>#REF!</v>
      </c>
      <c r="K32" s="89" t="e">
        <f t="shared" si="1"/>
        <v>#REF!</v>
      </c>
      <c r="L32" s="93" t="e">
        <f t="shared" si="2"/>
        <v>#REF!</v>
      </c>
    </row>
    <row r="33" spans="1:12" ht="15.75">
      <c r="A33" s="41"/>
      <c r="B33" s="42" t="s">
        <v>66</v>
      </c>
      <c r="C33" s="99" t="e">
        <f>SUM(C34:C36)</f>
        <v>#REF!</v>
      </c>
      <c r="D33" s="99" t="e">
        <f>SUM(D34:D36)</f>
        <v>#REF!</v>
      </c>
      <c r="E33" s="99" t="e">
        <f>SUM(E34:E36)</f>
        <v>#REF!</v>
      </c>
      <c r="F33" s="99"/>
      <c r="G33" s="99" t="e">
        <f>SUM(G34:G36)</f>
        <v>#REF!</v>
      </c>
      <c r="H33" s="99" t="e">
        <f>SUM(H34:H36)</f>
        <v>#REF!</v>
      </c>
      <c r="I33" s="35" t="e">
        <f t="shared" si="8"/>
        <v>#REF!</v>
      </c>
      <c r="J33" s="35" t="e">
        <f t="shared" si="9"/>
        <v>#REF!</v>
      </c>
      <c r="K33" s="22" t="e">
        <f t="shared" si="1"/>
        <v>#REF!</v>
      </c>
      <c r="L33" s="94" t="e">
        <f t="shared" si="2"/>
        <v>#REF!</v>
      </c>
    </row>
    <row r="34" spans="1:12" ht="47.25">
      <c r="A34" s="43" t="s">
        <v>67</v>
      </c>
      <c r="B34" s="44" t="s">
        <v>68</v>
      </c>
      <c r="C34" s="91" t="e">
        <f>Елань!C34+Алявы!C34+Березовка!C35+Большевик!C35+#REF!+#REF!+#REF!+Журавка!C37+#REF!+#REF!+#REF!+#REF!+#REF!+#REF!+#REF!+#REF!+#REF!</f>
        <v>#REF!</v>
      </c>
      <c r="D34" s="91" t="e">
        <f>Елань!G34+Алявы!G34+Березовка!G35+Большевик!D35+#REF!+#REF!+#REF!+Журавка!D37+#REF!+#REF!+#REF!+#REF!+#REF!+#REF!+#REF!+#REF!+#REF!</f>
        <v>#REF!</v>
      </c>
      <c r="E34" s="91" t="e">
        <f>Елань!H34+Алявы!H34+Березовка!H35+Большевик!E35+#REF!+#REF!+#REF!+Журавка!E37+#REF!+#REF!+#REF!+#REF!+#REF!+#REF!+#REF!+#REF!+#REF!</f>
        <v>#REF!</v>
      </c>
      <c r="F34" s="91" t="e">
        <f>Елань!I34+Алявы!I34+Березовка!I35+Большевик!F35+#REF!+#REF!+#REF!+Журавка!F37+#REF!+#REF!+#REF!+#REF!+#REF!+#REF!+#REF!+#REF!+#REF!</f>
        <v>#REF!</v>
      </c>
      <c r="G34" s="91" t="e">
        <f>Елань!J34+Алявы!J34+Березовка!J35+Большевик!G35+#REF!+#REF!+#REF!+Журавка!G37+#REF!+#REF!+#REF!+#REF!+#REF!+#REF!+#REF!+#REF!+#REF!</f>
        <v>#REF!</v>
      </c>
      <c r="H34" s="91" t="e">
        <f>Елань!#REF!+Алявы!#REF!+Березовка!#REF!+Большевик!H35+#REF!+#REF!+#REF!+Журавка!H37+#REF!+#REF!+#REF!+#REF!+#REF!+#REF!+#REF!+#REF!+#REF!</f>
        <v>#REF!</v>
      </c>
      <c r="I34" s="26" t="e">
        <f t="shared" si="8"/>
        <v>#REF!</v>
      </c>
      <c r="J34" s="26" t="e">
        <f t="shared" si="9"/>
        <v>#REF!</v>
      </c>
      <c r="K34" s="27" t="e">
        <f t="shared" si="1"/>
        <v>#REF!</v>
      </c>
      <c r="L34" s="95" t="e">
        <f t="shared" si="2"/>
        <v>#REF!</v>
      </c>
    </row>
    <row r="35" spans="1:12" ht="30.75" customHeight="1">
      <c r="A35" s="43" t="s">
        <v>69</v>
      </c>
      <c r="B35" s="44" t="s">
        <v>70</v>
      </c>
      <c r="C35" s="91" t="e">
        <f>Елань!C35+Алявы!C35+Березовка!C36+Большевик!C36+#REF!+#REF!+#REF!+Журавка!C38+#REF!+#REF!+#REF!+#REF!+#REF!+#REF!+#REF!+#REF!+#REF!</f>
        <v>#REF!</v>
      </c>
      <c r="D35" s="91" t="e">
        <f>Елань!G35+Алявы!G35+Березовка!G36+Большевик!D36+#REF!+#REF!+#REF!+Журавка!D38+#REF!+#REF!+#REF!+#REF!+#REF!+#REF!+#REF!+#REF!+#REF!</f>
        <v>#REF!</v>
      </c>
      <c r="E35" s="91" t="e">
        <f>Елань!H35+Алявы!H35+Березовка!H36+Большевик!E36+#REF!+#REF!+#REF!+Журавка!E38+#REF!+#REF!+#REF!+#REF!+#REF!+#REF!+#REF!+#REF!+#REF!</f>
        <v>#REF!</v>
      </c>
      <c r="F35" s="91" t="e">
        <f>Елань!I35+Алявы!I35+Березовка!I36+Большевик!F36+#REF!+#REF!+#REF!+Журавка!F38+#REF!+#REF!+#REF!+#REF!+#REF!+#REF!+#REF!+#REF!+#REF!</f>
        <v>#REF!</v>
      </c>
      <c r="G35" s="91" t="e">
        <f>Елань!J35+Алявы!J35+Березовка!J36+Большевик!G36+#REF!+#REF!+#REF!+Журавка!G38+#REF!+#REF!+#REF!+#REF!+#REF!+#REF!+#REF!+#REF!+#REF!</f>
        <v>#REF!</v>
      </c>
      <c r="H35" s="91" t="e">
        <f>Елань!#REF!+Алявы!#REF!+Березовка!#REF!+Большевик!H36+#REF!+#REF!+#REF!+Журавка!H38+#REF!+#REF!+#REF!+#REF!+#REF!+#REF!+#REF!+#REF!+#REF!</f>
        <v>#REF!</v>
      </c>
      <c r="I35" s="26" t="e">
        <f t="shared" si="8"/>
        <v>#REF!</v>
      </c>
      <c r="J35" s="26" t="e">
        <f t="shared" si="9"/>
        <v>#REF!</v>
      </c>
      <c r="K35" s="27" t="e">
        <f t="shared" si="1"/>
        <v>#REF!</v>
      </c>
      <c r="L35" s="95" t="e">
        <f t="shared" si="2"/>
        <v>#REF!</v>
      </c>
    </row>
    <row r="36" spans="1:12" ht="28.5" customHeight="1" hidden="1">
      <c r="A36" s="43"/>
      <c r="B36" s="45"/>
      <c r="C36" s="91"/>
      <c r="D36" s="91"/>
      <c r="E36" s="91"/>
      <c r="F36" s="91"/>
      <c r="G36" s="91"/>
      <c r="H36" s="91"/>
      <c r="I36" s="25" t="e">
        <f t="shared" si="8"/>
        <v>#DIV/0!</v>
      </c>
      <c r="J36" s="26">
        <f t="shared" si="9"/>
        <v>0</v>
      </c>
      <c r="K36" s="27" t="e">
        <f t="shared" si="1"/>
        <v>#DIV/0!</v>
      </c>
      <c r="L36" s="94">
        <f t="shared" si="2"/>
        <v>0</v>
      </c>
    </row>
    <row r="37" spans="1:12" ht="15.75">
      <c r="A37" s="46"/>
      <c r="B37" s="42" t="s">
        <v>71</v>
      </c>
      <c r="C37" s="99" t="e">
        <f>C38+C39+C40</f>
        <v>#REF!</v>
      </c>
      <c r="D37" s="99" t="e">
        <f>D38+D39+D40</f>
        <v>#REF!</v>
      </c>
      <c r="E37" s="99" t="e">
        <f>E38+E39+E40</f>
        <v>#REF!</v>
      </c>
      <c r="F37" s="99"/>
      <c r="G37" s="99" t="e">
        <f>G38+G39+G40</f>
        <v>#REF!</v>
      </c>
      <c r="H37" s="99" t="e">
        <f>H38+H39+H40</f>
        <v>#REF!</v>
      </c>
      <c r="I37" s="35" t="e">
        <f t="shared" si="8"/>
        <v>#REF!</v>
      </c>
      <c r="J37" s="35" t="e">
        <f t="shared" si="9"/>
        <v>#REF!</v>
      </c>
      <c r="K37" s="22" t="e">
        <f t="shared" si="1"/>
        <v>#REF!</v>
      </c>
      <c r="L37" s="94" t="e">
        <f t="shared" si="2"/>
        <v>#REF!</v>
      </c>
    </row>
    <row r="38" spans="1:12" ht="19.5" customHeight="1">
      <c r="A38" s="43" t="s">
        <v>72</v>
      </c>
      <c r="B38" s="47" t="s">
        <v>73</v>
      </c>
      <c r="C38" s="91" t="e">
        <f>Елань!C38+Алявы!C38+Березовка!C39+Большевик!C39+#REF!+#REF!+#REF!+Журавка!C41+#REF!+#REF!+#REF!+#REF!+#REF!+#REF!+#REF!+#REF!+#REF!</f>
        <v>#REF!</v>
      </c>
      <c r="D38" s="91" t="e">
        <f>Елань!G38+Алявы!G38+Березовка!G39+Большевик!D39+#REF!+#REF!+#REF!+Журавка!D41+#REF!+#REF!+#REF!+#REF!+#REF!+#REF!+#REF!+#REF!+#REF!</f>
        <v>#REF!</v>
      </c>
      <c r="E38" s="91" t="e">
        <f>Елань!H38+Алявы!H38+Березовка!H39+Большевик!E39+#REF!+#REF!+#REF!+Журавка!E41+#REF!+#REF!+#REF!+#REF!+#REF!+#REF!+#REF!+#REF!+#REF!</f>
        <v>#REF!</v>
      </c>
      <c r="F38" s="91" t="e">
        <f>Елань!I38+Алявы!I38+Березовка!I39+Большевик!F39+#REF!+#REF!+#REF!+Журавка!F41+#REF!+#REF!+#REF!+#REF!+#REF!+#REF!+#REF!+#REF!+#REF!</f>
        <v>#REF!</v>
      </c>
      <c r="G38" s="91" t="e">
        <f>Елань!J38+Алявы!J38+Березовка!J39+Большевик!G39+#REF!+#REF!+#REF!+Журавка!G41+#REF!+#REF!+#REF!+#REF!+#REF!+#REF!+#REF!+#REF!+#REF!</f>
        <v>#REF!</v>
      </c>
      <c r="H38" s="91" t="e">
        <f>Елань!#REF!+Алявы!#REF!+Березовка!#REF!+Большевик!H39+#REF!+#REF!+#REF!+Журавка!H41+#REF!+#REF!+#REF!+#REF!+#REF!+#REF!+#REF!+#REF!+#REF!</f>
        <v>#REF!</v>
      </c>
      <c r="I38" s="25" t="e">
        <f t="shared" si="8"/>
        <v>#REF!</v>
      </c>
      <c r="J38" s="26" t="e">
        <f t="shared" si="9"/>
        <v>#REF!</v>
      </c>
      <c r="K38" s="27" t="e">
        <f t="shared" si="1"/>
        <v>#REF!</v>
      </c>
      <c r="L38" s="95" t="e">
        <f t="shared" si="2"/>
        <v>#REF!</v>
      </c>
    </row>
    <row r="39" spans="1:12" ht="63" hidden="1">
      <c r="A39" s="43" t="s">
        <v>74</v>
      </c>
      <c r="B39" s="44" t="s">
        <v>75</v>
      </c>
      <c r="C39" s="91">
        <v>0</v>
      </c>
      <c r="D39" s="91"/>
      <c r="E39" s="91">
        <v>0</v>
      </c>
      <c r="F39" s="91"/>
      <c r="G39" s="91">
        <v>0</v>
      </c>
      <c r="H39" s="91">
        <v>0</v>
      </c>
      <c r="I39" s="26" t="e">
        <f t="shared" si="8"/>
        <v>#DIV/0!</v>
      </c>
      <c r="J39" s="26">
        <f t="shared" si="9"/>
        <v>0</v>
      </c>
      <c r="K39" s="27" t="e">
        <f aca="true" t="shared" si="10" ref="K39:K62">H39/D39</f>
        <v>#DIV/0!</v>
      </c>
      <c r="L39" s="94">
        <f aca="true" t="shared" si="11" ref="L39:L62">H39-D39</f>
        <v>0</v>
      </c>
    </row>
    <row r="40" spans="1:12" ht="33" customHeight="1" hidden="1">
      <c r="A40" s="43"/>
      <c r="B40" s="48" t="s">
        <v>76</v>
      </c>
      <c r="C40" s="96">
        <f>SUM(C41:C51)</f>
        <v>0</v>
      </c>
      <c r="D40" s="96">
        <f>SUM(D41:D51)</f>
        <v>0</v>
      </c>
      <c r="E40" s="96">
        <f>SUM(E41:E51)</f>
        <v>0</v>
      </c>
      <c r="F40" s="96"/>
      <c r="G40" s="96">
        <f>SUM(G41:G51)</f>
        <v>0</v>
      </c>
      <c r="H40" s="96">
        <f>SUM(H41:H51)</f>
        <v>0</v>
      </c>
      <c r="I40" s="21" t="e">
        <f t="shared" si="8"/>
        <v>#DIV/0!</v>
      </c>
      <c r="J40" s="21">
        <f t="shared" si="9"/>
        <v>0</v>
      </c>
      <c r="K40" s="27" t="e">
        <f t="shared" si="10"/>
        <v>#DIV/0!</v>
      </c>
      <c r="L40" s="94">
        <f t="shared" si="11"/>
        <v>0</v>
      </c>
    </row>
    <row r="41" spans="1:12" ht="20.25" customHeight="1" hidden="1">
      <c r="A41" s="220" t="s">
        <v>77</v>
      </c>
      <c r="B41" s="49" t="s">
        <v>78</v>
      </c>
      <c r="C41" s="91"/>
      <c r="D41" s="91"/>
      <c r="E41" s="91"/>
      <c r="F41" s="91"/>
      <c r="G41" s="91"/>
      <c r="H41" s="91"/>
      <c r="I41" s="25" t="e">
        <f t="shared" si="8"/>
        <v>#DIV/0!</v>
      </c>
      <c r="J41" s="26">
        <f t="shared" si="9"/>
        <v>0</v>
      </c>
      <c r="K41" s="27" t="e">
        <f t="shared" si="10"/>
        <v>#DIV/0!</v>
      </c>
      <c r="L41" s="94">
        <f t="shared" si="11"/>
        <v>0</v>
      </c>
    </row>
    <row r="42" spans="1:12" ht="17.25" customHeight="1" hidden="1">
      <c r="A42" s="221"/>
      <c r="B42" s="49" t="s">
        <v>79</v>
      </c>
      <c r="C42" s="91"/>
      <c r="D42" s="91"/>
      <c r="E42" s="91"/>
      <c r="F42" s="91"/>
      <c r="G42" s="91"/>
      <c r="H42" s="91"/>
      <c r="I42" s="25" t="e">
        <f t="shared" si="8"/>
        <v>#DIV/0!</v>
      </c>
      <c r="J42" s="26">
        <f t="shared" si="9"/>
        <v>0</v>
      </c>
      <c r="K42" s="27" t="e">
        <f t="shared" si="10"/>
        <v>#DIV/0!</v>
      </c>
      <c r="L42" s="94">
        <f t="shared" si="11"/>
        <v>0</v>
      </c>
    </row>
    <row r="43" spans="1:12" ht="17.25" customHeight="1" hidden="1">
      <c r="A43" s="221"/>
      <c r="B43" s="49" t="s">
        <v>80</v>
      </c>
      <c r="C43" s="91"/>
      <c r="D43" s="91"/>
      <c r="E43" s="91"/>
      <c r="F43" s="91"/>
      <c r="G43" s="91"/>
      <c r="H43" s="91"/>
      <c r="I43" s="25"/>
      <c r="J43" s="26"/>
      <c r="K43" s="27" t="e">
        <f t="shared" si="10"/>
        <v>#DIV/0!</v>
      </c>
      <c r="L43" s="94">
        <f t="shared" si="11"/>
        <v>0</v>
      </c>
    </row>
    <row r="44" spans="1:12" ht="25.5" customHeight="1" hidden="1">
      <c r="A44" s="221"/>
      <c r="B44" s="49" t="s">
        <v>81</v>
      </c>
      <c r="C44" s="91"/>
      <c r="D44" s="91"/>
      <c r="E44" s="91"/>
      <c r="F44" s="91"/>
      <c r="G44" s="91"/>
      <c r="H44" s="91"/>
      <c r="I44" s="25"/>
      <c r="J44" s="26"/>
      <c r="K44" s="27" t="e">
        <f t="shared" si="10"/>
        <v>#DIV/0!</v>
      </c>
      <c r="L44" s="94">
        <f t="shared" si="11"/>
        <v>0</v>
      </c>
    </row>
    <row r="45" spans="1:12" ht="15.75" hidden="1">
      <c r="A45" s="221"/>
      <c r="B45" s="49" t="s">
        <v>82</v>
      </c>
      <c r="C45" s="91"/>
      <c r="D45" s="91"/>
      <c r="E45" s="91"/>
      <c r="F45" s="91"/>
      <c r="G45" s="91"/>
      <c r="H45" s="91"/>
      <c r="I45" s="25"/>
      <c r="J45" s="26"/>
      <c r="K45" s="27" t="e">
        <f t="shared" si="10"/>
        <v>#DIV/0!</v>
      </c>
      <c r="L45" s="94">
        <f t="shared" si="11"/>
        <v>0</v>
      </c>
    </row>
    <row r="46" spans="1:12" ht="25.5" hidden="1">
      <c r="A46" s="221"/>
      <c r="B46" s="49" t="s">
        <v>83</v>
      </c>
      <c r="C46" s="91"/>
      <c r="D46" s="91"/>
      <c r="E46" s="91"/>
      <c r="F46" s="91"/>
      <c r="G46" s="91"/>
      <c r="H46" s="91"/>
      <c r="I46" s="25"/>
      <c r="J46" s="26"/>
      <c r="K46" s="27" t="e">
        <f t="shared" si="10"/>
        <v>#DIV/0!</v>
      </c>
      <c r="L46" s="94">
        <f t="shared" si="11"/>
        <v>0</v>
      </c>
    </row>
    <row r="47" spans="1:12" ht="28.5" customHeight="1" hidden="1">
      <c r="A47" s="221"/>
      <c r="B47" s="49" t="s">
        <v>84</v>
      </c>
      <c r="C47" s="91"/>
      <c r="D47" s="91"/>
      <c r="E47" s="91"/>
      <c r="F47" s="91"/>
      <c r="G47" s="91"/>
      <c r="H47" s="91"/>
      <c r="I47" s="25"/>
      <c r="J47" s="26"/>
      <c r="K47" s="27" t="e">
        <f t="shared" si="10"/>
        <v>#DIV/0!</v>
      </c>
      <c r="L47" s="94">
        <f t="shared" si="11"/>
        <v>0</v>
      </c>
    </row>
    <row r="48" spans="1:12" ht="25.5" hidden="1">
      <c r="A48" s="221"/>
      <c r="B48" s="49" t="s">
        <v>85</v>
      </c>
      <c r="C48" s="91"/>
      <c r="D48" s="91"/>
      <c r="E48" s="91"/>
      <c r="F48" s="91"/>
      <c r="G48" s="91"/>
      <c r="H48" s="91"/>
      <c r="I48" s="25" t="e">
        <f>H48/C48</f>
        <v>#DIV/0!</v>
      </c>
      <c r="J48" s="26">
        <f>H48-C48</f>
        <v>0</v>
      </c>
      <c r="K48" s="27" t="e">
        <f t="shared" si="10"/>
        <v>#DIV/0!</v>
      </c>
      <c r="L48" s="94">
        <f t="shared" si="11"/>
        <v>0</v>
      </c>
    </row>
    <row r="49" spans="1:12" ht="25.5" hidden="1">
      <c r="A49" s="221"/>
      <c r="B49" s="49" t="s">
        <v>86</v>
      </c>
      <c r="C49" s="91"/>
      <c r="D49" s="91"/>
      <c r="E49" s="91"/>
      <c r="F49" s="91"/>
      <c r="G49" s="91"/>
      <c r="H49" s="91"/>
      <c r="I49" s="25" t="e">
        <f>H49/C49</f>
        <v>#DIV/0!</v>
      </c>
      <c r="J49" s="26">
        <f>H49-C49</f>
        <v>0</v>
      </c>
      <c r="K49" s="27" t="e">
        <f t="shared" si="10"/>
        <v>#DIV/0!</v>
      </c>
      <c r="L49" s="94">
        <f t="shared" si="11"/>
        <v>0</v>
      </c>
    </row>
    <row r="50" spans="1:12" ht="25.5" hidden="1">
      <c r="A50" s="221"/>
      <c r="B50" s="49" t="s">
        <v>87</v>
      </c>
      <c r="C50" s="91"/>
      <c r="D50" s="91"/>
      <c r="E50" s="91"/>
      <c r="F50" s="91"/>
      <c r="G50" s="91"/>
      <c r="H50" s="91"/>
      <c r="I50" s="25"/>
      <c r="J50" s="26"/>
      <c r="K50" s="27" t="e">
        <f t="shared" si="10"/>
        <v>#DIV/0!</v>
      </c>
      <c r="L50" s="94">
        <f t="shared" si="11"/>
        <v>0</v>
      </c>
    </row>
    <row r="51" spans="1:12" ht="25.5" hidden="1">
      <c r="A51" s="222"/>
      <c r="B51" s="49" t="s">
        <v>88</v>
      </c>
      <c r="C51" s="91"/>
      <c r="D51" s="91"/>
      <c r="E51" s="91"/>
      <c r="F51" s="91"/>
      <c r="G51" s="91"/>
      <c r="H51" s="91"/>
      <c r="I51" s="25" t="e">
        <f>H51/C51</f>
        <v>#DIV/0!</v>
      </c>
      <c r="J51" s="26">
        <f>H51-C51</f>
        <v>0</v>
      </c>
      <c r="K51" s="27" t="e">
        <f t="shared" si="10"/>
        <v>#DIV/0!</v>
      </c>
      <c r="L51" s="94">
        <f t="shared" si="11"/>
        <v>0</v>
      </c>
    </row>
    <row r="52" spans="1:12" ht="33.75" customHeight="1" hidden="1">
      <c r="A52" s="50" t="s">
        <v>89</v>
      </c>
      <c r="B52" s="51" t="s">
        <v>90</v>
      </c>
      <c r="C52" s="102">
        <f aca="true" t="shared" si="12" ref="C52:H52">SUM(C55:C58)</f>
        <v>0</v>
      </c>
      <c r="D52" s="102">
        <f t="shared" si="12"/>
        <v>0</v>
      </c>
      <c r="E52" s="102">
        <f t="shared" si="12"/>
        <v>0</v>
      </c>
      <c r="F52" s="102">
        <f t="shared" si="12"/>
        <v>0</v>
      </c>
      <c r="G52" s="102">
        <f t="shared" si="12"/>
        <v>0</v>
      </c>
      <c r="H52" s="102">
        <f t="shared" si="12"/>
        <v>0</v>
      </c>
      <c r="I52" s="35" t="e">
        <f>H52/C52</f>
        <v>#DIV/0!</v>
      </c>
      <c r="J52" s="35">
        <f>H52-C52</f>
        <v>0</v>
      </c>
      <c r="K52" s="27" t="e">
        <f t="shared" si="10"/>
        <v>#DIV/0!</v>
      </c>
      <c r="L52" s="94">
        <f t="shared" si="11"/>
        <v>0</v>
      </c>
    </row>
    <row r="53" spans="1:12" ht="47.25" hidden="1">
      <c r="A53" s="43" t="s">
        <v>91</v>
      </c>
      <c r="B53" s="52" t="s">
        <v>92</v>
      </c>
      <c r="C53" s="91"/>
      <c r="D53" s="91"/>
      <c r="E53" s="91"/>
      <c r="F53" s="91"/>
      <c r="G53" s="91"/>
      <c r="H53" s="91"/>
      <c r="I53" s="25" t="e">
        <f>H53/C53</f>
        <v>#DIV/0!</v>
      </c>
      <c r="J53" s="26">
        <f>H53-C53</f>
        <v>0</v>
      </c>
      <c r="K53" s="27" t="e">
        <f t="shared" si="10"/>
        <v>#DIV/0!</v>
      </c>
      <c r="L53" s="94">
        <f t="shared" si="11"/>
        <v>0</v>
      </c>
    </row>
    <row r="54" spans="1:12" ht="63" hidden="1">
      <c r="A54" s="43" t="s">
        <v>93</v>
      </c>
      <c r="B54" s="45" t="s">
        <v>94</v>
      </c>
      <c r="C54" s="91"/>
      <c r="D54" s="91"/>
      <c r="E54" s="91"/>
      <c r="F54" s="91"/>
      <c r="G54" s="91"/>
      <c r="H54" s="91"/>
      <c r="I54" s="25" t="e">
        <f>H54/C54</f>
        <v>#DIV/0!</v>
      </c>
      <c r="J54" s="26">
        <f>H54-C54</f>
        <v>0</v>
      </c>
      <c r="K54" s="27" t="e">
        <f t="shared" si="10"/>
        <v>#DIV/0!</v>
      </c>
      <c r="L54" s="94">
        <f t="shared" si="11"/>
        <v>0</v>
      </c>
    </row>
    <row r="55" spans="1:12" ht="25.5" hidden="1">
      <c r="A55" s="43"/>
      <c r="B55" s="49" t="s">
        <v>95</v>
      </c>
      <c r="C55" s="91"/>
      <c r="D55" s="91"/>
      <c r="E55" s="91"/>
      <c r="F55" s="91"/>
      <c r="G55" s="91"/>
      <c r="H55" s="91"/>
      <c r="I55" s="25" t="e">
        <f>H55/C55</f>
        <v>#DIV/0!</v>
      </c>
      <c r="J55" s="26">
        <f>H55-C55</f>
        <v>0</v>
      </c>
      <c r="K55" s="27" t="e">
        <f t="shared" si="10"/>
        <v>#DIV/0!</v>
      </c>
      <c r="L55" s="94">
        <f t="shared" si="11"/>
        <v>0</v>
      </c>
    </row>
    <row r="56" spans="1:12" ht="15.75" hidden="1">
      <c r="A56" s="43"/>
      <c r="B56" s="49" t="s">
        <v>96</v>
      </c>
      <c r="C56" s="91"/>
      <c r="D56" s="91"/>
      <c r="E56" s="91"/>
      <c r="F56" s="91"/>
      <c r="G56" s="91"/>
      <c r="H56" s="91"/>
      <c r="I56" s="25"/>
      <c r="J56" s="26"/>
      <c r="K56" s="27" t="e">
        <f t="shared" si="10"/>
        <v>#DIV/0!</v>
      </c>
      <c r="L56" s="94">
        <f t="shared" si="11"/>
        <v>0</v>
      </c>
    </row>
    <row r="57" spans="1:12" ht="27" customHeight="1" hidden="1">
      <c r="A57" s="43"/>
      <c r="B57" s="49" t="s">
        <v>97</v>
      </c>
      <c r="C57" s="91"/>
      <c r="D57" s="91"/>
      <c r="E57" s="91"/>
      <c r="F57" s="91"/>
      <c r="G57" s="91"/>
      <c r="H57" s="91"/>
      <c r="I57" s="25" t="e">
        <f aca="true" t="shared" si="13" ref="I57:I62">H57/C57</f>
        <v>#DIV/0!</v>
      </c>
      <c r="J57" s="26">
        <f aca="true" t="shared" si="14" ref="J57:J62">H57-C57</f>
        <v>0</v>
      </c>
      <c r="K57" s="27" t="e">
        <f t="shared" si="10"/>
        <v>#DIV/0!</v>
      </c>
      <c r="L57" s="94">
        <f t="shared" si="11"/>
        <v>0</v>
      </c>
    </row>
    <row r="58" spans="1:12" ht="15.75" hidden="1">
      <c r="A58" s="43"/>
      <c r="B58" s="49" t="s">
        <v>98</v>
      </c>
      <c r="C58" s="91"/>
      <c r="D58" s="91"/>
      <c r="E58" s="91"/>
      <c r="F58" s="91"/>
      <c r="G58" s="91"/>
      <c r="H58" s="91"/>
      <c r="I58" s="25" t="e">
        <f t="shared" si="13"/>
        <v>#DIV/0!</v>
      </c>
      <c r="J58" s="26">
        <f t="shared" si="14"/>
        <v>0</v>
      </c>
      <c r="K58" s="27" t="e">
        <f t="shared" si="10"/>
        <v>#DIV/0!</v>
      </c>
      <c r="L58" s="94">
        <f t="shared" si="11"/>
        <v>0</v>
      </c>
    </row>
    <row r="59" spans="1:12" ht="27" customHeight="1" hidden="1">
      <c r="A59" s="43" t="s">
        <v>99</v>
      </c>
      <c r="B59" s="49" t="s">
        <v>100</v>
      </c>
      <c r="C59" s="91"/>
      <c r="D59" s="91"/>
      <c r="E59" s="91"/>
      <c r="F59" s="91"/>
      <c r="G59" s="91"/>
      <c r="H59" s="91"/>
      <c r="I59" s="25" t="e">
        <f t="shared" si="13"/>
        <v>#DIV/0!</v>
      </c>
      <c r="J59" s="26">
        <f t="shared" si="14"/>
        <v>0</v>
      </c>
      <c r="K59" s="27" t="e">
        <f t="shared" si="10"/>
        <v>#DIV/0!</v>
      </c>
      <c r="L59" s="94">
        <f t="shared" si="11"/>
        <v>0</v>
      </c>
    </row>
    <row r="60" spans="1:12" ht="31.5">
      <c r="A60" s="53" t="s">
        <v>101</v>
      </c>
      <c r="B60" s="52" t="s">
        <v>102</v>
      </c>
      <c r="C60" s="91" t="e">
        <f>Елань!C60+Алявы!C60+Березовка!C61+Большевик!C61+#REF!+#REF!+#REF!+Журавка!C63+#REF!+#REF!+#REF!+#REF!+#REF!+#REF!+#REF!+#REF!+#REF!</f>
        <v>#REF!</v>
      </c>
      <c r="D60" s="91" t="e">
        <f>Елань!G60+Алявы!G60+Березовка!G61+Большевик!D61+#REF!+#REF!+#REF!+Журавка!D63+#REF!+#REF!+#REF!+#REF!+#REF!+#REF!+#REF!+#REF!+#REF!</f>
        <v>#REF!</v>
      </c>
      <c r="E60" s="91" t="e">
        <f>Елань!H60+Алявы!H60+Березовка!H61+Большевик!E61+#REF!+#REF!+#REF!+Журавка!E63+#REF!+#REF!+#REF!+#REF!+#REF!+#REF!+#REF!+#REF!+#REF!</f>
        <v>#REF!</v>
      </c>
      <c r="F60" s="91" t="e">
        <f>Елань!I60+Алявы!I60+Березовка!I61+Большевик!F61+#REF!+#REF!+#REF!+Журавка!F63+#REF!+#REF!+#REF!+#REF!+#REF!+#REF!+#REF!+#REF!+#REF!</f>
        <v>#REF!</v>
      </c>
      <c r="G60" s="91" t="e">
        <f>Елань!J60+Алявы!J60+Березовка!J61+Большевик!G61+#REF!+#REF!+#REF!+Журавка!G63+#REF!+#REF!+#REF!+#REF!+#REF!+#REF!+#REF!+#REF!+#REF!</f>
        <v>#REF!</v>
      </c>
      <c r="H60" s="91" t="e">
        <f>Елань!#REF!+Алявы!#REF!+Березовка!#REF!+Большевик!H61+#REF!+#REF!+#REF!+Журавка!H63+#REF!+#REF!+#REF!+#REF!+#REF!+#REF!+#REF!+#REF!+#REF!</f>
        <v>#REF!</v>
      </c>
      <c r="I60" s="25" t="e">
        <f t="shared" si="13"/>
        <v>#REF!</v>
      </c>
      <c r="J60" s="26" t="e">
        <f t="shared" si="14"/>
        <v>#REF!</v>
      </c>
      <c r="K60" s="27" t="e">
        <f t="shared" si="10"/>
        <v>#REF!</v>
      </c>
      <c r="L60" s="94" t="e">
        <f t="shared" si="11"/>
        <v>#REF!</v>
      </c>
    </row>
    <row r="61" spans="1:12" ht="15.75" hidden="1">
      <c r="A61" s="54" t="s">
        <v>103</v>
      </c>
      <c r="B61" s="52" t="s">
        <v>104</v>
      </c>
      <c r="C61" s="91"/>
      <c r="D61" s="91"/>
      <c r="E61" s="91"/>
      <c r="F61" s="91"/>
      <c r="G61" s="91"/>
      <c r="H61" s="91"/>
      <c r="I61" s="25" t="e">
        <f t="shared" si="13"/>
        <v>#DIV/0!</v>
      </c>
      <c r="J61" s="26">
        <f t="shared" si="14"/>
        <v>0</v>
      </c>
      <c r="K61" s="27" t="e">
        <f t="shared" si="10"/>
        <v>#DIV/0!</v>
      </c>
      <c r="L61" s="94">
        <f t="shared" si="11"/>
        <v>0</v>
      </c>
    </row>
    <row r="62" spans="1:12" ht="15.75">
      <c r="A62" s="55" t="s">
        <v>105</v>
      </c>
      <c r="B62" s="56" t="s">
        <v>106</v>
      </c>
      <c r="C62" s="90" t="e">
        <f aca="true" t="shared" si="15" ref="C62:H62">C30+C32</f>
        <v>#REF!</v>
      </c>
      <c r="D62" s="90" t="e">
        <f t="shared" si="15"/>
        <v>#REF!</v>
      </c>
      <c r="E62" s="90" t="e">
        <f t="shared" si="15"/>
        <v>#REF!</v>
      </c>
      <c r="F62" s="90" t="e">
        <f t="shared" si="15"/>
        <v>#REF!</v>
      </c>
      <c r="G62" s="90" t="e">
        <f t="shared" si="15"/>
        <v>#REF!</v>
      </c>
      <c r="H62" s="90" t="e">
        <f t="shared" si="15"/>
        <v>#REF!</v>
      </c>
      <c r="I62" s="40" t="e">
        <f t="shared" si="13"/>
        <v>#REF!</v>
      </c>
      <c r="J62" s="40" t="e">
        <f t="shared" si="14"/>
        <v>#REF!</v>
      </c>
      <c r="K62" s="89" t="e">
        <f t="shared" si="10"/>
        <v>#REF!</v>
      </c>
      <c r="L62" s="93" t="e">
        <f t="shared" si="11"/>
        <v>#REF!</v>
      </c>
    </row>
    <row r="63" spans="1:12" ht="16.5" customHeight="1">
      <c r="A63" s="216" t="s">
        <v>107</v>
      </c>
      <c r="B63" s="217"/>
      <c r="C63" s="217"/>
      <c r="D63" s="217"/>
      <c r="E63" s="217"/>
      <c r="F63" s="217"/>
      <c r="G63" s="217"/>
      <c r="H63" s="217"/>
      <c r="I63" s="218"/>
      <c r="J63" s="218"/>
      <c r="K63" s="218"/>
      <c r="L63" s="219"/>
    </row>
    <row r="64" spans="1:12" ht="18" customHeight="1">
      <c r="A64" s="57" t="s">
        <v>108</v>
      </c>
      <c r="B64" s="56" t="s">
        <v>109</v>
      </c>
      <c r="C64" s="90" t="e">
        <f aca="true" t="shared" si="16" ref="C64:H64">C66+C67+C71+C76+C78</f>
        <v>#REF!</v>
      </c>
      <c r="D64" s="90" t="e">
        <f t="shared" si="16"/>
        <v>#REF!</v>
      </c>
      <c r="E64" s="90" t="e">
        <f t="shared" si="16"/>
        <v>#REF!</v>
      </c>
      <c r="F64" s="90" t="e">
        <f t="shared" si="16"/>
        <v>#REF!</v>
      </c>
      <c r="G64" s="90" t="e">
        <f t="shared" si="16"/>
        <v>#REF!</v>
      </c>
      <c r="H64" s="90" t="e">
        <f t="shared" si="16"/>
        <v>#REF!</v>
      </c>
      <c r="I64" s="40" t="e">
        <f>H64/G64</f>
        <v>#REF!</v>
      </c>
      <c r="J64" s="40" t="e">
        <f>H64-G64</f>
        <v>#REF!</v>
      </c>
      <c r="K64" s="89" t="e">
        <f aca="true" t="shared" si="17" ref="K64:K84">H64/D64</f>
        <v>#REF!</v>
      </c>
      <c r="L64" s="93" t="e">
        <f aca="true" t="shared" si="18" ref="L64:L84">H64-D64</f>
        <v>#REF!</v>
      </c>
    </row>
    <row r="65" spans="1:12" ht="21" customHeight="1" hidden="1">
      <c r="A65" s="58" t="s">
        <v>110</v>
      </c>
      <c r="B65" s="59" t="s">
        <v>111</v>
      </c>
      <c r="C65" s="91">
        <v>0</v>
      </c>
      <c r="D65" s="91"/>
      <c r="E65" s="91">
        <v>0</v>
      </c>
      <c r="F65" s="91"/>
      <c r="G65" s="91"/>
      <c r="H65" s="91"/>
      <c r="I65" s="25" t="e">
        <f>H65/G65</f>
        <v>#DIV/0!</v>
      </c>
      <c r="J65" s="60">
        <f>H65-G65</f>
        <v>0</v>
      </c>
      <c r="K65" s="27" t="e">
        <f t="shared" si="17"/>
        <v>#DIV/0!</v>
      </c>
      <c r="L65" s="94">
        <f t="shared" si="18"/>
        <v>0</v>
      </c>
    </row>
    <row r="66" spans="1:12" ht="31.5" customHeight="1">
      <c r="A66" s="58" t="s">
        <v>112</v>
      </c>
      <c r="B66" s="59" t="s">
        <v>113</v>
      </c>
      <c r="C66" s="91" t="e">
        <f>Елань!C66+Алявы!C66+Березовка!C67+Большевик!C67+#REF!+#REF!+#REF!+Журавка!C69+#REF!+#REF!+#REF!+#REF!+#REF!+#REF!+#REF!+#REF!+#REF!</f>
        <v>#REF!</v>
      </c>
      <c r="D66" s="91" t="e">
        <f>Елань!G66+Алявы!G66+Березовка!G67+Большевик!D67+#REF!+#REF!+#REF!+Журавка!D69+#REF!+#REF!+#REF!+#REF!+#REF!+#REF!+#REF!+#REF!+#REF!</f>
        <v>#REF!</v>
      </c>
      <c r="E66" s="91" t="e">
        <f>Елань!H66+Алявы!H66+Березовка!H67+Большевик!E67+#REF!+#REF!+#REF!+Журавка!E69+#REF!+#REF!+#REF!+#REF!+#REF!+#REF!+#REF!+#REF!+#REF!</f>
        <v>#REF!</v>
      </c>
      <c r="F66" s="91" t="e">
        <f>Елань!I66+Алявы!I66+Березовка!I67+Большевик!F67+#REF!+#REF!+#REF!+Журавка!F69+#REF!+#REF!+#REF!+#REF!+#REF!+#REF!+#REF!+#REF!+#REF!</f>
        <v>#REF!</v>
      </c>
      <c r="G66" s="91" t="e">
        <f>Елань!J66+Алявы!J66+Березовка!J67+Большевик!G67+#REF!+#REF!+#REF!+Журавка!G69+#REF!+#REF!+#REF!+#REF!+#REF!+#REF!+#REF!+#REF!+#REF!</f>
        <v>#REF!</v>
      </c>
      <c r="H66" s="91" t="e">
        <f>Елань!#REF!+Алявы!#REF!+Березовка!#REF!+Большевик!H67+#REF!+#REF!+#REF!+Журавка!H69+#REF!+#REF!+#REF!+#REF!+#REF!+#REF!+#REF!+#REF!+#REF!</f>
        <v>#REF!</v>
      </c>
      <c r="I66" s="91" t="e">
        <f>Елань!K66+Алявы!#REF!+Березовка!K67+Большевик!I67+#REF!+#REF!+#REF!+Журавка!I69+#REF!+#REF!+#REF!+#REF!+#REF!+#REF!+#REF!+#REF!+#REF!</f>
        <v>#REF!</v>
      </c>
      <c r="J66" s="91" t="e">
        <f>Елань!L66+Алявы!#REF!+Березовка!L67+Большевик!J67+#REF!+#REF!+#REF!+Журавка!J69+#REF!+#REF!+#REF!+#REF!+#REF!+#REF!+#REF!+#REF!+#REF!</f>
        <v>#REF!</v>
      </c>
      <c r="K66" s="27" t="e">
        <f t="shared" si="17"/>
        <v>#REF!</v>
      </c>
      <c r="L66" s="95" t="e">
        <f t="shared" si="18"/>
        <v>#REF!</v>
      </c>
    </row>
    <row r="67" spans="1:12" ht="51" customHeight="1">
      <c r="A67" s="58" t="s">
        <v>117</v>
      </c>
      <c r="B67" s="59" t="s">
        <v>118</v>
      </c>
      <c r="C67" s="91" t="e">
        <f>Елань!C70+Алявы!C70+Березовка!C71+Большевик!C71+#REF!+#REF!+#REF!+Журавка!C73+#REF!+#REF!+#REF!+#REF!+#REF!+#REF!+#REF!+#REF!+#REF!</f>
        <v>#REF!</v>
      </c>
      <c r="D67" s="91" t="e">
        <f>Елань!G70+Алявы!G70+Березовка!G71+Большевик!D71+#REF!+#REF!+#REF!+Журавка!D73+#REF!+#REF!+#REF!+#REF!+#REF!+#REF!+#REF!+#REF!+#REF!</f>
        <v>#REF!</v>
      </c>
      <c r="E67" s="91" t="e">
        <f>Елань!H70+Алявы!H70+Березовка!H71+Большевик!E71+#REF!+#REF!+#REF!+Журавка!E73+#REF!+#REF!+#REF!+#REF!+#REF!+#REF!+#REF!+#REF!+#REF!</f>
        <v>#REF!</v>
      </c>
      <c r="F67" s="91" t="e">
        <f>Елань!I70+Алявы!I70+Березовка!I71+Большевик!F71+#REF!+#REF!+#REF!+Журавка!F73+#REF!+#REF!+#REF!+#REF!+#REF!+#REF!+#REF!+#REF!+#REF!</f>
        <v>#REF!</v>
      </c>
      <c r="G67" s="91" t="e">
        <f>Елань!J70+Алявы!J70+Березовка!J71+Большевик!G71+#REF!+#REF!+#REF!+Журавка!G73+#REF!+#REF!+#REF!+#REF!+#REF!+#REF!+#REF!+#REF!+#REF!</f>
        <v>#REF!</v>
      </c>
      <c r="H67" s="91" t="e">
        <f>Елань!#REF!+Алявы!#REF!+Березовка!#REF!+Большевик!H71+#REF!+#REF!+#REF!+Журавка!H73+#REF!+#REF!+#REF!+#REF!+#REF!+#REF!+#REF!+#REF!+#REF!</f>
        <v>#REF!</v>
      </c>
      <c r="I67" s="25" t="e">
        <f aca="true" t="shared" si="19" ref="I67:I78">H67/C67</f>
        <v>#REF!</v>
      </c>
      <c r="J67" s="26" t="e">
        <f aca="true" t="shared" si="20" ref="J67:J78">H67-C67</f>
        <v>#REF!</v>
      </c>
      <c r="K67" s="27" t="e">
        <f t="shared" si="17"/>
        <v>#REF!</v>
      </c>
      <c r="L67" s="95" t="e">
        <f t="shared" si="18"/>
        <v>#REF!</v>
      </c>
    </row>
    <row r="68" spans="1:12" ht="78.75" hidden="1">
      <c r="A68" s="58" t="s">
        <v>119</v>
      </c>
      <c r="B68" s="59" t="s">
        <v>120</v>
      </c>
      <c r="C68" s="91" t="e">
        <f>Елань!C71+Алявы!C71+Березовка!C72+Большевик!C72+#REF!+#REF!+#REF!+Журавка!C74+#REF!+#REF!+#REF!+#REF!+#REF!+#REF!+#REF!+#REF!+#REF!</f>
        <v>#REF!</v>
      </c>
      <c r="D68" s="91" t="e">
        <f>Елань!G71+Алявы!G71+Березовка!G72+Большевик!D72+#REF!+#REF!+#REF!+Журавка!D74+#REF!+#REF!+#REF!+#REF!+#REF!+#REF!+#REF!+#REF!+#REF!</f>
        <v>#REF!</v>
      </c>
      <c r="E68" s="91" t="e">
        <f>Елань!H71+Алявы!H71+Березовка!H72+Большевик!E72+#REF!+#REF!+#REF!+Журавка!E74+#REF!+#REF!+#REF!+#REF!+#REF!+#REF!+#REF!+#REF!+#REF!</f>
        <v>#REF!</v>
      </c>
      <c r="F68" s="91" t="e">
        <f>Елань!I71+Алявы!I71+Березовка!I72+Большевик!F72+#REF!+#REF!+#REF!+Журавка!F74+#REF!+#REF!+#REF!+#REF!+#REF!+#REF!+#REF!+#REF!+#REF!</f>
        <v>#REF!</v>
      </c>
      <c r="G68" s="91" t="e">
        <f>Елань!J71+Алявы!J71+Березовка!J72+Большевик!G72+#REF!+#REF!+#REF!+Журавка!G74+#REF!+#REF!+#REF!+#REF!+#REF!+#REF!+#REF!+#REF!+#REF!</f>
        <v>#REF!</v>
      </c>
      <c r="H68" s="91" t="e">
        <f>Елань!#REF!+Алявы!#REF!+Березовка!#REF!+Большевик!H72+#REF!+#REF!+#REF!+Журавка!H74+#REF!+#REF!+#REF!+#REF!+#REF!+#REF!+#REF!+#REF!+#REF!</f>
        <v>#REF!</v>
      </c>
      <c r="I68" s="25" t="e">
        <f t="shared" si="19"/>
        <v>#REF!</v>
      </c>
      <c r="J68" s="26" t="e">
        <f t="shared" si="20"/>
        <v>#REF!</v>
      </c>
      <c r="K68" s="27" t="e">
        <f t="shared" si="17"/>
        <v>#REF!</v>
      </c>
      <c r="L68" s="95" t="e">
        <f t="shared" si="18"/>
        <v>#REF!</v>
      </c>
    </row>
    <row r="69" spans="1:12" ht="15.75" hidden="1">
      <c r="A69" s="58" t="s">
        <v>121</v>
      </c>
      <c r="B69" s="59" t="s">
        <v>122</v>
      </c>
      <c r="C69" s="91" t="e">
        <f>Елань!C72+Алявы!C72+Березовка!C73+Большевик!C73+#REF!+#REF!+#REF!+Журавка!C75+#REF!+#REF!+#REF!+#REF!+#REF!+#REF!+#REF!+#REF!+#REF!</f>
        <v>#REF!</v>
      </c>
      <c r="D69" s="91" t="e">
        <f>Елань!G72+Алявы!G72+Березовка!G73+Большевик!D73+#REF!+#REF!+#REF!+Журавка!D75+#REF!+#REF!+#REF!+#REF!+#REF!+#REF!+#REF!+#REF!+#REF!</f>
        <v>#REF!</v>
      </c>
      <c r="E69" s="91" t="e">
        <f>Елань!H72+Алявы!H72+Березовка!H73+Большевик!E73+#REF!+#REF!+#REF!+Журавка!E75+#REF!+#REF!+#REF!+#REF!+#REF!+#REF!+#REF!+#REF!+#REF!</f>
        <v>#REF!</v>
      </c>
      <c r="F69" s="91" t="e">
        <f>Елань!I72+Алявы!I72+Березовка!I73+Большевик!F73+#REF!+#REF!+#REF!+Журавка!F75+#REF!+#REF!+#REF!+#REF!+#REF!+#REF!+#REF!+#REF!+#REF!</f>
        <v>#REF!</v>
      </c>
      <c r="G69" s="91" t="e">
        <f>Елань!J72+Алявы!J72+Березовка!J73+Большевик!G73+#REF!+#REF!+#REF!+Журавка!G75+#REF!+#REF!+#REF!+#REF!+#REF!+#REF!+#REF!+#REF!+#REF!</f>
        <v>#REF!</v>
      </c>
      <c r="H69" s="91" t="e">
        <f>Елань!#REF!+Алявы!#REF!+Березовка!#REF!+Большевик!H73+#REF!+#REF!+#REF!+Журавка!H75+#REF!+#REF!+#REF!+#REF!+#REF!+#REF!+#REF!+#REF!+#REF!</f>
        <v>#REF!</v>
      </c>
      <c r="I69" s="25" t="e">
        <f t="shared" si="19"/>
        <v>#REF!</v>
      </c>
      <c r="J69" s="26" t="e">
        <f t="shared" si="20"/>
        <v>#REF!</v>
      </c>
      <c r="K69" s="27" t="e">
        <f t="shared" si="17"/>
        <v>#REF!</v>
      </c>
      <c r="L69" s="95" t="e">
        <f t="shared" si="18"/>
        <v>#REF!</v>
      </c>
    </row>
    <row r="70" spans="1:12" ht="47.25" hidden="1">
      <c r="A70" s="58" t="s">
        <v>123</v>
      </c>
      <c r="B70" s="59" t="s">
        <v>124</v>
      </c>
      <c r="C70" s="91" t="e">
        <f>Елань!C73+Алявы!C73+Березовка!C74+Большевик!C74+#REF!+#REF!+#REF!+Журавка!C76+#REF!+#REF!+#REF!+#REF!+#REF!+#REF!+#REF!+#REF!+#REF!</f>
        <v>#REF!</v>
      </c>
      <c r="D70" s="91" t="e">
        <f>Елань!G73+Алявы!G73+Березовка!G74+Большевик!D74+#REF!+#REF!+#REF!+Журавка!D76+#REF!+#REF!+#REF!+#REF!+#REF!+#REF!+#REF!+#REF!+#REF!</f>
        <v>#REF!</v>
      </c>
      <c r="E70" s="91" t="e">
        <f>Елань!H73+Алявы!H73+Березовка!H74+Большевик!E74+#REF!+#REF!+#REF!+Журавка!E76+#REF!+#REF!+#REF!+#REF!+#REF!+#REF!+#REF!+#REF!+#REF!</f>
        <v>#REF!</v>
      </c>
      <c r="F70" s="91" t="e">
        <f>Елань!I73+Алявы!I73+Березовка!I74+Большевик!F74+#REF!+#REF!+#REF!+Журавка!F76+#REF!+#REF!+#REF!+#REF!+#REF!+#REF!+#REF!+#REF!+#REF!</f>
        <v>#REF!</v>
      </c>
      <c r="G70" s="91" t="e">
        <f>Елань!J73+Алявы!J73+Березовка!J74+Большевик!G74+#REF!+#REF!+#REF!+Журавка!G76+#REF!+#REF!+#REF!+#REF!+#REF!+#REF!+#REF!+#REF!+#REF!</f>
        <v>#REF!</v>
      </c>
      <c r="H70" s="91" t="e">
        <f>Елань!#REF!+Алявы!#REF!+Березовка!#REF!+Большевик!H74+#REF!+#REF!+#REF!+Журавка!H76+#REF!+#REF!+#REF!+#REF!+#REF!+#REF!+#REF!+#REF!+#REF!</f>
        <v>#REF!</v>
      </c>
      <c r="I70" s="25" t="e">
        <f t="shared" si="19"/>
        <v>#REF!</v>
      </c>
      <c r="J70" s="26" t="e">
        <f t="shared" si="20"/>
        <v>#REF!</v>
      </c>
      <c r="K70" s="27" t="e">
        <f t="shared" si="17"/>
        <v>#REF!</v>
      </c>
      <c r="L70" s="95" t="e">
        <f t="shared" si="18"/>
        <v>#REF!</v>
      </c>
    </row>
    <row r="71" spans="1:12" ht="31.5" hidden="1">
      <c r="A71" s="58" t="s">
        <v>125</v>
      </c>
      <c r="B71" s="59" t="s">
        <v>126</v>
      </c>
      <c r="C71" s="91" t="e">
        <f>Елань!C74+Алявы!C74+Березовка!C75+Большевик!C75+#REF!+#REF!+#REF!+Журавка!C77+#REF!+#REF!+#REF!+#REF!+#REF!+#REF!+#REF!+#REF!+#REF!</f>
        <v>#REF!</v>
      </c>
      <c r="D71" s="91" t="e">
        <f>Елань!G74+Алявы!G74+Березовка!G75+Большевик!D75+#REF!+#REF!+#REF!+Журавка!D77+#REF!+#REF!+#REF!+#REF!+#REF!+#REF!+#REF!+#REF!+#REF!</f>
        <v>#REF!</v>
      </c>
      <c r="E71" s="91" t="e">
        <f>Елань!H74+Алявы!H74+Березовка!H75+Большевик!E75+#REF!+#REF!+#REF!+Журавка!E77+#REF!+#REF!+#REF!+#REF!+#REF!+#REF!+#REF!+#REF!+#REF!</f>
        <v>#REF!</v>
      </c>
      <c r="F71" s="91" t="e">
        <f>Елань!I74+Алявы!I74+Березовка!I75+Большевик!F75+#REF!+#REF!+#REF!+Журавка!F77+#REF!+#REF!+#REF!+#REF!+#REF!+#REF!+#REF!+#REF!+#REF!</f>
        <v>#REF!</v>
      </c>
      <c r="G71" s="91" t="e">
        <f>Елань!J74+Алявы!J74+Березовка!J75+Большевик!G75+#REF!+#REF!+#REF!+Журавка!G77+#REF!+#REF!+#REF!+#REF!+#REF!+#REF!+#REF!+#REF!+#REF!</f>
        <v>#REF!</v>
      </c>
      <c r="H71" s="91" t="e">
        <f>Елань!#REF!+Алявы!#REF!+Березовка!#REF!+Большевик!H75+#REF!+#REF!+#REF!+Журавка!H77+#REF!+#REF!+#REF!+#REF!+#REF!+#REF!+#REF!+#REF!+#REF!</f>
        <v>#REF!</v>
      </c>
      <c r="I71" s="25" t="e">
        <f t="shared" si="19"/>
        <v>#REF!</v>
      </c>
      <c r="J71" s="26" t="e">
        <f t="shared" si="20"/>
        <v>#REF!</v>
      </c>
      <c r="K71" s="27" t="e">
        <f t="shared" si="17"/>
        <v>#REF!</v>
      </c>
      <c r="L71" s="95" t="e">
        <f t="shared" si="18"/>
        <v>#REF!</v>
      </c>
    </row>
    <row r="72" spans="1:12" ht="31.5" hidden="1">
      <c r="A72" s="58" t="s">
        <v>127</v>
      </c>
      <c r="B72" s="59" t="s">
        <v>128</v>
      </c>
      <c r="C72" s="91" t="e">
        <f>Елань!C75+Алявы!C75+Березовка!C76+Большевик!C76+#REF!+#REF!+#REF!+Журавка!C78+#REF!+#REF!+#REF!+#REF!+#REF!+#REF!+#REF!+#REF!+#REF!</f>
        <v>#REF!</v>
      </c>
      <c r="D72" s="91" t="e">
        <f>Елань!G75+Алявы!G75+Березовка!G76+Большевик!D76+#REF!+#REF!+#REF!+Журавка!D78+#REF!+#REF!+#REF!+#REF!+#REF!+#REF!+#REF!+#REF!+#REF!</f>
        <v>#REF!</v>
      </c>
      <c r="E72" s="91" t="e">
        <f>Елань!H75+Алявы!H75+Березовка!H76+Большевик!E76+#REF!+#REF!+#REF!+Журавка!E78+#REF!+#REF!+#REF!+#REF!+#REF!+#REF!+#REF!+#REF!+#REF!</f>
        <v>#REF!</v>
      </c>
      <c r="F72" s="91" t="e">
        <f>Елань!I75+Алявы!I75+Березовка!I76+Большевик!F76+#REF!+#REF!+#REF!+Журавка!F78+#REF!+#REF!+#REF!+#REF!+#REF!+#REF!+#REF!+#REF!+#REF!</f>
        <v>#REF!</v>
      </c>
      <c r="G72" s="91" t="e">
        <f>Елань!J75+Алявы!J75+Березовка!J76+Большевик!G76+#REF!+#REF!+#REF!+Журавка!G78+#REF!+#REF!+#REF!+#REF!+#REF!+#REF!+#REF!+#REF!+#REF!</f>
        <v>#REF!</v>
      </c>
      <c r="H72" s="91" t="e">
        <f>Елань!#REF!+Алявы!#REF!+Березовка!#REF!+Большевик!H76+#REF!+#REF!+#REF!+Журавка!H78+#REF!+#REF!+#REF!+#REF!+#REF!+#REF!+#REF!+#REF!+#REF!</f>
        <v>#REF!</v>
      </c>
      <c r="I72" s="25" t="e">
        <f t="shared" si="19"/>
        <v>#REF!</v>
      </c>
      <c r="J72" s="26" t="e">
        <f t="shared" si="20"/>
        <v>#REF!</v>
      </c>
      <c r="K72" s="27" t="e">
        <f t="shared" si="17"/>
        <v>#REF!</v>
      </c>
      <c r="L72" s="95" t="e">
        <f t="shared" si="18"/>
        <v>#REF!</v>
      </c>
    </row>
    <row r="73" spans="1:12" ht="31.5" hidden="1">
      <c r="A73" s="58" t="s">
        <v>129</v>
      </c>
      <c r="B73" s="59" t="s">
        <v>130</v>
      </c>
      <c r="C73" s="91" t="e">
        <f>Елань!C76+Алявы!C76+Березовка!C77+Большевик!C77+#REF!+#REF!+#REF!+Журавка!C79+#REF!+#REF!+#REF!+#REF!+#REF!+#REF!+#REF!+#REF!+#REF!</f>
        <v>#REF!</v>
      </c>
      <c r="D73" s="91" t="e">
        <f>Елань!G76+Алявы!G76+Березовка!G77+Большевик!D77+#REF!+#REF!+#REF!+Журавка!D79+#REF!+#REF!+#REF!+#REF!+#REF!+#REF!+#REF!+#REF!+#REF!</f>
        <v>#REF!</v>
      </c>
      <c r="E73" s="91" t="e">
        <f>Елань!H76+Алявы!H76+Березовка!H77+Большевик!E77+#REF!+#REF!+#REF!+Журавка!E79+#REF!+#REF!+#REF!+#REF!+#REF!+#REF!+#REF!+#REF!+#REF!</f>
        <v>#REF!</v>
      </c>
      <c r="F73" s="91" t="e">
        <f>Елань!I76+Алявы!I76+Березовка!I77+Большевик!F77+#REF!+#REF!+#REF!+Журавка!F79+#REF!+#REF!+#REF!+#REF!+#REF!+#REF!+#REF!+#REF!+#REF!</f>
        <v>#REF!</v>
      </c>
      <c r="G73" s="91" t="e">
        <f>Елань!J76+Алявы!J76+Березовка!J77+Большевик!G77+#REF!+#REF!+#REF!+Журавка!G79+#REF!+#REF!+#REF!+#REF!+#REF!+#REF!+#REF!+#REF!+#REF!</f>
        <v>#REF!</v>
      </c>
      <c r="H73" s="91" t="e">
        <f>Елань!#REF!+Алявы!#REF!+Березовка!#REF!+Большевик!H77+#REF!+#REF!+#REF!+Журавка!H79+#REF!+#REF!+#REF!+#REF!+#REF!+#REF!+#REF!+#REF!+#REF!</f>
        <v>#REF!</v>
      </c>
      <c r="I73" s="25" t="e">
        <f t="shared" si="19"/>
        <v>#REF!</v>
      </c>
      <c r="J73" s="26" t="e">
        <f t="shared" si="20"/>
        <v>#REF!</v>
      </c>
      <c r="K73" s="27" t="e">
        <f t="shared" si="17"/>
        <v>#REF!</v>
      </c>
      <c r="L73" s="95" t="e">
        <f t="shared" si="18"/>
        <v>#REF!</v>
      </c>
    </row>
    <row r="74" spans="1:12" ht="15.75" hidden="1">
      <c r="A74" s="58" t="s">
        <v>131</v>
      </c>
      <c r="B74" s="59" t="s">
        <v>132</v>
      </c>
      <c r="C74" s="91" t="e">
        <f>Елань!C77+Алявы!C77+Березовка!C78+Большевик!C78+#REF!+#REF!+#REF!+Журавка!C80+#REF!+#REF!+#REF!+#REF!+#REF!+#REF!+#REF!+#REF!+#REF!</f>
        <v>#REF!</v>
      </c>
      <c r="D74" s="91" t="e">
        <f>Елань!G77+Алявы!G77+Березовка!G78+Большевик!D78+#REF!+#REF!+#REF!+Журавка!D80+#REF!+#REF!+#REF!+#REF!+#REF!+#REF!+#REF!+#REF!+#REF!</f>
        <v>#REF!</v>
      </c>
      <c r="E74" s="91" t="e">
        <f>Елань!H77+Алявы!H77+Березовка!H78+Большевик!E78+#REF!+#REF!+#REF!+Журавка!E80+#REF!+#REF!+#REF!+#REF!+#REF!+#REF!+#REF!+#REF!+#REF!</f>
        <v>#REF!</v>
      </c>
      <c r="F74" s="91" t="e">
        <f>Елань!I77+Алявы!I77+Березовка!I78+Большевик!F78+#REF!+#REF!+#REF!+Журавка!F80+#REF!+#REF!+#REF!+#REF!+#REF!+#REF!+#REF!+#REF!+#REF!</f>
        <v>#REF!</v>
      </c>
      <c r="G74" s="91" t="e">
        <f>Елань!J77+Алявы!J77+Березовка!J78+Большевик!G78+#REF!+#REF!+#REF!+Журавка!G80+#REF!+#REF!+#REF!+#REF!+#REF!+#REF!+#REF!+#REF!+#REF!</f>
        <v>#REF!</v>
      </c>
      <c r="H74" s="91" t="e">
        <f>Елань!#REF!+Алявы!#REF!+Березовка!#REF!+Большевик!H78+#REF!+#REF!+#REF!+Журавка!H80+#REF!+#REF!+#REF!+#REF!+#REF!+#REF!+#REF!+#REF!+#REF!</f>
        <v>#REF!</v>
      </c>
      <c r="I74" s="25" t="e">
        <f t="shared" si="19"/>
        <v>#REF!</v>
      </c>
      <c r="J74" s="26" t="e">
        <f t="shared" si="20"/>
        <v>#REF!</v>
      </c>
      <c r="K74" s="27" t="e">
        <f t="shared" si="17"/>
        <v>#REF!</v>
      </c>
      <c r="L74" s="95" t="e">
        <f t="shared" si="18"/>
        <v>#REF!</v>
      </c>
    </row>
    <row r="75" spans="1:12" ht="15.75" hidden="1">
      <c r="A75" s="58" t="s">
        <v>133</v>
      </c>
      <c r="B75" s="59" t="s">
        <v>134</v>
      </c>
      <c r="C75" s="91" t="e">
        <f>Елань!C78+Алявы!C78+Березовка!C79+Большевик!C79+#REF!+#REF!+#REF!+Журавка!C81+#REF!+#REF!+#REF!+#REF!+#REF!+#REF!+#REF!+#REF!+#REF!</f>
        <v>#REF!</v>
      </c>
      <c r="D75" s="91" t="e">
        <f>Елань!G78+Алявы!G78+Березовка!G79+Большевик!D79+#REF!+#REF!+#REF!+Журавка!D81+#REF!+#REF!+#REF!+#REF!+#REF!+#REF!+#REF!+#REF!+#REF!</f>
        <v>#REF!</v>
      </c>
      <c r="E75" s="91" t="e">
        <f>Елань!H78+Алявы!H78+Березовка!H79+Большевик!E79+#REF!+#REF!+#REF!+Журавка!E81+#REF!+#REF!+#REF!+#REF!+#REF!+#REF!+#REF!+#REF!+#REF!</f>
        <v>#REF!</v>
      </c>
      <c r="F75" s="91" t="e">
        <f>Елань!I78+Алявы!I78+Березовка!I79+Большевик!F79+#REF!+#REF!+#REF!+Журавка!F81+#REF!+#REF!+#REF!+#REF!+#REF!+#REF!+#REF!+#REF!+#REF!</f>
        <v>#REF!</v>
      </c>
      <c r="G75" s="91" t="e">
        <f>Елань!J78+Алявы!J78+Березовка!J79+Большевик!G79+#REF!+#REF!+#REF!+Журавка!G81+#REF!+#REF!+#REF!+#REF!+#REF!+#REF!+#REF!+#REF!+#REF!</f>
        <v>#REF!</v>
      </c>
      <c r="H75" s="91" t="e">
        <f>Елань!#REF!+Алявы!#REF!+Березовка!#REF!+Большевик!H79+#REF!+#REF!+#REF!+Журавка!H81+#REF!+#REF!+#REF!+#REF!+#REF!+#REF!+#REF!+#REF!+#REF!</f>
        <v>#REF!</v>
      </c>
      <c r="I75" s="25" t="e">
        <f t="shared" si="19"/>
        <v>#REF!</v>
      </c>
      <c r="J75" s="26" t="e">
        <f t="shared" si="20"/>
        <v>#REF!</v>
      </c>
      <c r="K75" s="27" t="e">
        <f t="shared" si="17"/>
        <v>#REF!</v>
      </c>
      <c r="L75" s="95" t="e">
        <f t="shared" si="18"/>
        <v>#REF!</v>
      </c>
    </row>
    <row r="76" spans="1:12" ht="15.75">
      <c r="A76" s="58" t="s">
        <v>135</v>
      </c>
      <c r="B76" s="59" t="s">
        <v>136</v>
      </c>
      <c r="C76" s="91" t="e">
        <f>Елань!C79+Алявы!C79+Березовка!C80+Большевик!C80+#REF!+#REF!+#REF!+Журавка!C82+#REF!+#REF!+#REF!+#REF!+#REF!+#REF!+#REF!+#REF!+#REF!</f>
        <v>#REF!</v>
      </c>
      <c r="D76" s="91" t="e">
        <f>Елань!G79+Алявы!G79+Березовка!G80+Большевик!D80+#REF!+#REF!+#REF!+Журавка!D82+#REF!+#REF!+#REF!+#REF!+#REF!+#REF!+#REF!+#REF!+#REF!</f>
        <v>#REF!</v>
      </c>
      <c r="E76" s="91" t="e">
        <f>Елань!H79+Алявы!H79+Березовка!H80+Большевик!E80+#REF!+#REF!+#REF!+Журавка!E82+#REF!+#REF!+#REF!+#REF!+#REF!+#REF!+#REF!+#REF!+#REF!</f>
        <v>#REF!</v>
      </c>
      <c r="F76" s="91" t="e">
        <f>Елань!I79+Алявы!I79+Березовка!I80+Большевик!F80+#REF!+#REF!+#REF!+Журавка!F82+#REF!+#REF!+#REF!+#REF!+#REF!+#REF!+#REF!+#REF!+#REF!</f>
        <v>#REF!</v>
      </c>
      <c r="G76" s="91" t="e">
        <f>Елань!J79+Алявы!J79+Березовка!J80+Большевик!G80+#REF!+#REF!+#REF!+Журавка!G82+#REF!+#REF!+#REF!+#REF!+#REF!+#REF!+#REF!+#REF!+#REF!</f>
        <v>#REF!</v>
      </c>
      <c r="H76" s="91" t="e">
        <f>Елань!#REF!+Алявы!#REF!+Березовка!#REF!+Большевик!H80+#REF!+#REF!+#REF!+Журавка!H82+#REF!+#REF!+#REF!+#REF!+#REF!+#REF!+#REF!+#REF!+#REF!</f>
        <v>#REF!</v>
      </c>
      <c r="I76" s="25" t="e">
        <f t="shared" si="19"/>
        <v>#REF!</v>
      </c>
      <c r="J76" s="26" t="e">
        <f t="shared" si="20"/>
        <v>#REF!</v>
      </c>
      <c r="K76" s="27" t="e">
        <f t="shared" si="17"/>
        <v>#REF!</v>
      </c>
      <c r="L76" s="95" t="e">
        <f t="shared" si="18"/>
        <v>#REF!</v>
      </c>
    </row>
    <row r="77" spans="1:12" ht="31.5" hidden="1">
      <c r="A77" s="58" t="s">
        <v>137</v>
      </c>
      <c r="B77" s="59" t="s">
        <v>138</v>
      </c>
      <c r="C77" s="91" t="e">
        <f>Елань!C80+Алявы!C80+Березовка!C81+Большевик!C81+#REF!+#REF!+#REF!+Журавка!C83+#REF!+#REF!+#REF!+#REF!+#REF!+#REF!+#REF!+#REF!+#REF!</f>
        <v>#REF!</v>
      </c>
      <c r="D77" s="91" t="e">
        <f>Елань!G80+Алявы!G80+Березовка!G81+Большевик!D81+#REF!+#REF!+#REF!+Журавка!D83+#REF!+#REF!+#REF!+#REF!+#REF!+#REF!+#REF!+#REF!+#REF!</f>
        <v>#REF!</v>
      </c>
      <c r="E77" s="91" t="e">
        <f>Елань!H80+Алявы!H80+Березовка!H81+Большевик!E81+#REF!+#REF!+#REF!+Журавка!E83+#REF!+#REF!+#REF!+#REF!+#REF!+#REF!+#REF!+#REF!+#REF!</f>
        <v>#REF!</v>
      </c>
      <c r="F77" s="91" t="e">
        <f>Елань!I80+Алявы!I80+Березовка!I81+Большевик!F81+#REF!+#REF!+#REF!+Журавка!F83+#REF!+#REF!+#REF!+#REF!+#REF!+#REF!+#REF!+#REF!+#REF!</f>
        <v>#REF!</v>
      </c>
      <c r="G77" s="91" t="e">
        <f>Елань!J80+Алявы!J80+Березовка!J81+Большевик!G81+#REF!+#REF!+#REF!+Журавка!G83+#REF!+#REF!+#REF!+#REF!+#REF!+#REF!+#REF!+#REF!+#REF!</f>
        <v>#REF!</v>
      </c>
      <c r="H77" s="91" t="e">
        <f>Елань!#REF!+Алявы!#REF!+Березовка!#REF!+Большевик!H81+#REF!+#REF!+#REF!+Журавка!H83+#REF!+#REF!+#REF!+#REF!+#REF!+#REF!+#REF!+#REF!+#REF!</f>
        <v>#REF!</v>
      </c>
      <c r="I77" s="25" t="e">
        <f t="shared" si="19"/>
        <v>#REF!</v>
      </c>
      <c r="J77" s="26" t="e">
        <f t="shared" si="20"/>
        <v>#REF!</v>
      </c>
      <c r="K77" s="27" t="e">
        <f t="shared" si="17"/>
        <v>#REF!</v>
      </c>
      <c r="L77" s="95" t="e">
        <f t="shared" si="18"/>
        <v>#REF!</v>
      </c>
    </row>
    <row r="78" spans="1:12" ht="18.75" customHeight="1">
      <c r="A78" s="58" t="s">
        <v>139</v>
      </c>
      <c r="B78" s="59" t="s">
        <v>140</v>
      </c>
      <c r="C78" s="91" t="e">
        <f>Елань!C81+Алявы!C81+Березовка!C82+Большевик!C82+#REF!+#REF!+#REF!+Журавка!C84+#REF!+#REF!+#REF!+#REF!+#REF!+#REF!+#REF!+#REF!+#REF!</f>
        <v>#REF!</v>
      </c>
      <c r="D78" s="91" t="e">
        <f>Елань!G81+Алявы!G81+Березовка!G82+Большевик!D82+#REF!+#REF!+#REF!+Журавка!D84+#REF!+#REF!+#REF!+#REF!+#REF!+#REF!+#REF!+#REF!+#REF!</f>
        <v>#REF!</v>
      </c>
      <c r="E78" s="91" t="e">
        <f>Елань!H81+Алявы!H81+Березовка!H82+Большевик!E82+#REF!+#REF!+#REF!+Журавка!E84+#REF!+#REF!+#REF!+#REF!+#REF!+#REF!+#REF!+#REF!+#REF!</f>
        <v>#REF!</v>
      </c>
      <c r="F78" s="91" t="e">
        <f>Елань!I81+Алявы!I81+Березовка!I82+Большевик!F82+#REF!+#REF!+#REF!+Журавка!F84+#REF!+#REF!+#REF!+#REF!+#REF!+#REF!+#REF!+#REF!+#REF!</f>
        <v>#REF!</v>
      </c>
      <c r="G78" s="91" t="e">
        <f>Елань!J81+Алявы!J81+Березовка!J82+Большевик!G82+#REF!+#REF!+#REF!+Журавка!G84+#REF!+#REF!+#REF!+#REF!+#REF!+#REF!+#REF!+#REF!+#REF!</f>
        <v>#REF!</v>
      </c>
      <c r="H78" s="91" t="e">
        <f>Елань!#REF!+Алявы!#REF!+Березовка!#REF!+Большевик!H82+#REF!+#REF!+#REF!+Журавка!H84+#REF!+#REF!+#REF!+#REF!+#REF!+#REF!+#REF!+#REF!+#REF!</f>
        <v>#REF!</v>
      </c>
      <c r="I78" s="25" t="e">
        <f t="shared" si="19"/>
        <v>#REF!</v>
      </c>
      <c r="J78" s="26" t="e">
        <f t="shared" si="20"/>
        <v>#REF!</v>
      </c>
      <c r="K78" s="27" t="e">
        <f t="shared" si="17"/>
        <v>#REF!</v>
      </c>
      <c r="L78" s="95" t="e">
        <f t="shared" si="18"/>
        <v>#REF!</v>
      </c>
    </row>
    <row r="79" spans="1:12" ht="31.5">
      <c r="A79" s="57" t="s">
        <v>148</v>
      </c>
      <c r="B79" s="56" t="s">
        <v>149</v>
      </c>
      <c r="C79" s="90" t="e">
        <f aca="true" t="shared" si="21" ref="C79:H79">SUM(C80:C87)</f>
        <v>#REF!</v>
      </c>
      <c r="D79" s="90" t="e">
        <f t="shared" si="21"/>
        <v>#REF!</v>
      </c>
      <c r="E79" s="90" t="e">
        <f t="shared" si="21"/>
        <v>#REF!</v>
      </c>
      <c r="F79" s="90" t="e">
        <f t="shared" si="21"/>
        <v>#REF!</v>
      </c>
      <c r="G79" s="90" t="e">
        <f t="shared" si="21"/>
        <v>#REF!</v>
      </c>
      <c r="H79" s="90" t="e">
        <f t="shared" si="21"/>
        <v>#REF!</v>
      </c>
      <c r="I79" s="40" t="e">
        <f>H79/G79</f>
        <v>#REF!</v>
      </c>
      <c r="J79" s="40" t="e">
        <f>H79-G79</f>
        <v>#REF!</v>
      </c>
      <c r="K79" s="89" t="e">
        <f t="shared" si="17"/>
        <v>#REF!</v>
      </c>
      <c r="L79" s="93" t="e">
        <f t="shared" si="18"/>
        <v>#REF!</v>
      </c>
    </row>
    <row r="80" spans="1:12" ht="15.75" hidden="1">
      <c r="A80" s="58" t="s">
        <v>150</v>
      </c>
      <c r="B80" s="59" t="s">
        <v>151</v>
      </c>
      <c r="C80" s="91">
        <v>0</v>
      </c>
      <c r="D80" s="91"/>
      <c r="E80" s="91">
        <v>0</v>
      </c>
      <c r="F80" s="91"/>
      <c r="G80" s="91"/>
      <c r="H80" s="91"/>
      <c r="I80" s="25" t="e">
        <f>H80/G80</f>
        <v>#DIV/0!</v>
      </c>
      <c r="J80" s="60">
        <f>H80-G80</f>
        <v>0</v>
      </c>
      <c r="K80" s="27" t="e">
        <f t="shared" si="17"/>
        <v>#DIV/0!</v>
      </c>
      <c r="L80" s="94">
        <f t="shared" si="18"/>
        <v>0</v>
      </c>
    </row>
    <row r="81" spans="1:12" ht="15.75" hidden="1">
      <c r="A81" s="58" t="s">
        <v>152</v>
      </c>
      <c r="B81" s="59" t="s">
        <v>153</v>
      </c>
      <c r="C81" s="91"/>
      <c r="D81" s="91"/>
      <c r="E81" s="91"/>
      <c r="F81" s="91"/>
      <c r="G81" s="91"/>
      <c r="H81" s="91"/>
      <c r="I81" s="25" t="e">
        <f>H81/C81</f>
        <v>#DIV/0!</v>
      </c>
      <c r="J81" s="26">
        <f>H81-C81</f>
        <v>0</v>
      </c>
      <c r="K81" s="27" t="e">
        <f t="shared" si="17"/>
        <v>#DIV/0!</v>
      </c>
      <c r="L81" s="94">
        <f t="shared" si="18"/>
        <v>0</v>
      </c>
    </row>
    <row r="82" spans="1:12" ht="15.75" hidden="1">
      <c r="A82" s="58" t="s">
        <v>154</v>
      </c>
      <c r="B82" s="59" t="s">
        <v>155</v>
      </c>
      <c r="C82" s="91"/>
      <c r="D82" s="91"/>
      <c r="E82" s="91"/>
      <c r="F82" s="91"/>
      <c r="G82" s="91"/>
      <c r="H82" s="91"/>
      <c r="I82" s="25" t="e">
        <f>H82/C82</f>
        <v>#DIV/0!</v>
      </c>
      <c r="J82" s="26">
        <f>H82-C82</f>
        <v>0</v>
      </c>
      <c r="K82" s="27" t="e">
        <f t="shared" si="17"/>
        <v>#DIV/0!</v>
      </c>
      <c r="L82" s="94">
        <f t="shared" si="18"/>
        <v>0</v>
      </c>
    </row>
    <row r="83" spans="1:12" ht="48.75" customHeight="1">
      <c r="A83" s="58" t="s">
        <v>156</v>
      </c>
      <c r="B83" s="59" t="s">
        <v>157</v>
      </c>
      <c r="C83" s="91" t="e">
        <f>Елань!C94+Алявы!C94+Березовка!C95+Большевик!C95+#REF!+#REF!+#REF!+Журавка!C97+#REF!+#REF!+#REF!+#REF!+#REF!+#REF!+#REF!+#REF!+#REF!</f>
        <v>#REF!</v>
      </c>
      <c r="D83" s="91" t="e">
        <f>Елань!G94+Алявы!G94+Березовка!G95+Большевик!D95+#REF!+#REF!+#REF!+Журавка!D97+#REF!+#REF!+#REF!+#REF!+#REF!+#REF!+#REF!+#REF!+#REF!</f>
        <v>#REF!</v>
      </c>
      <c r="E83" s="91" t="e">
        <f>Елань!H94+Алявы!H94+Березовка!H95+Большевик!E95+#REF!+#REF!+#REF!+Журавка!E97+#REF!+#REF!+#REF!+#REF!+#REF!+#REF!+#REF!+#REF!+#REF!</f>
        <v>#REF!</v>
      </c>
      <c r="F83" s="91" t="e">
        <f>Елань!I94+Алявы!I94+Березовка!I95+Большевик!F95+#REF!+#REF!+#REF!+Журавка!F97+#REF!+#REF!+#REF!+#REF!+#REF!+#REF!+#REF!+#REF!+#REF!</f>
        <v>#REF!</v>
      </c>
      <c r="G83" s="91" t="e">
        <f>Елань!J94+Алявы!J94+Березовка!J95+Большевик!G95+#REF!+#REF!+#REF!+Журавка!G97+#REF!+#REF!+#REF!+#REF!+#REF!+#REF!+#REF!+#REF!+#REF!</f>
        <v>#REF!</v>
      </c>
      <c r="H83" s="91" t="e">
        <f>Елань!#REF!+Алявы!#REF!+Березовка!#REF!+Большевик!H95+#REF!+#REF!+#REF!+Журавка!H97+#REF!+#REF!+#REF!+#REF!+#REF!+#REF!+#REF!+#REF!+#REF!</f>
        <v>#REF!</v>
      </c>
      <c r="I83" s="25" t="e">
        <f>H83/C83</f>
        <v>#REF!</v>
      </c>
      <c r="J83" s="26" t="e">
        <f>H83-C83</f>
        <v>#REF!</v>
      </c>
      <c r="K83" s="27"/>
      <c r="L83" s="95" t="e">
        <f t="shared" si="18"/>
        <v>#REF!</v>
      </c>
    </row>
    <row r="84" spans="1:12" ht="31.5">
      <c r="A84" s="58" t="s">
        <v>158</v>
      </c>
      <c r="B84" s="59" t="s">
        <v>159</v>
      </c>
      <c r="C84" s="91" t="e">
        <f>Елань!C95+Алявы!C95+Березовка!C96+Большевик!C96+#REF!+#REF!+#REF!+Журавка!C98+#REF!+#REF!+#REF!+#REF!+#REF!+#REF!+#REF!+#REF!+#REF!</f>
        <v>#REF!</v>
      </c>
      <c r="D84" s="91" t="e">
        <f>Елань!G95+Алявы!G95+Березовка!G96+Большевик!D96+#REF!+#REF!+#REF!+Журавка!D98+#REF!+#REF!+#REF!+#REF!+#REF!+#REF!+#REF!+#REF!+#REF!</f>
        <v>#REF!</v>
      </c>
      <c r="E84" s="91" t="e">
        <f>Елань!H95+Алявы!H95+Березовка!H96+Большевик!E96+#REF!+#REF!+#REF!+Журавка!E98+#REF!+#REF!+#REF!+#REF!+#REF!+#REF!+#REF!+#REF!+#REF!</f>
        <v>#REF!</v>
      </c>
      <c r="F84" s="91" t="e">
        <f>Елань!I95+Алявы!I95+Березовка!I96+Большевик!F96+#REF!+#REF!+#REF!+Журавка!F98+#REF!+#REF!+#REF!+#REF!+#REF!+#REF!+#REF!+#REF!+#REF!</f>
        <v>#REF!</v>
      </c>
      <c r="G84" s="91" t="e">
        <f>Елань!J95+Алявы!J95+Березовка!J96+Большевик!G96+#REF!+#REF!+#REF!+Журавка!G98+#REF!+#REF!+#REF!+#REF!+#REF!+#REF!+#REF!+#REF!+#REF!</f>
        <v>#REF!</v>
      </c>
      <c r="H84" s="91" t="e">
        <f>Елань!#REF!+Алявы!#REF!+Березовка!#REF!+Большевик!H96+#REF!+#REF!+#REF!+Журавка!H98+#REF!+#REF!+#REF!+#REF!+#REF!+#REF!+#REF!+#REF!+#REF!</f>
        <v>#REF!</v>
      </c>
      <c r="I84" s="25" t="e">
        <f>H84/C84</f>
        <v>#REF!</v>
      </c>
      <c r="J84" s="26" t="e">
        <f>H84-C84</f>
        <v>#REF!</v>
      </c>
      <c r="K84" s="27" t="e">
        <f t="shared" si="17"/>
        <v>#REF!</v>
      </c>
      <c r="L84" s="95" t="e">
        <f t="shared" si="18"/>
        <v>#REF!</v>
      </c>
    </row>
    <row r="85" spans="1:12" ht="15.75" hidden="1">
      <c r="A85" s="58" t="s">
        <v>160</v>
      </c>
      <c r="B85" s="59" t="s">
        <v>161</v>
      </c>
      <c r="C85" s="91">
        <v>0</v>
      </c>
      <c r="D85" s="91"/>
      <c r="E85" s="91">
        <v>0</v>
      </c>
      <c r="F85" s="91"/>
      <c r="G85" s="91"/>
      <c r="H85" s="91"/>
      <c r="I85" s="25" t="e">
        <f>H85/G85</f>
        <v>#DIV/0!</v>
      </c>
      <c r="J85" s="60">
        <f>H85-G85</f>
        <v>0</v>
      </c>
      <c r="K85" s="27" t="e">
        <f aca="true" t="shared" si="22" ref="K85:K116">H85/D85</f>
        <v>#DIV/0!</v>
      </c>
      <c r="L85" s="94">
        <f aca="true" t="shared" si="23" ref="L85:L116">H85-D85</f>
        <v>0</v>
      </c>
    </row>
    <row r="86" spans="1:12" ht="47.25" hidden="1">
      <c r="A86" s="58" t="s">
        <v>162</v>
      </c>
      <c r="B86" s="59" t="s">
        <v>163</v>
      </c>
      <c r="C86" s="91">
        <v>0</v>
      </c>
      <c r="D86" s="91"/>
      <c r="E86" s="91">
        <v>0</v>
      </c>
      <c r="F86" s="91"/>
      <c r="G86" s="91"/>
      <c r="H86" s="91"/>
      <c r="I86" s="25" t="e">
        <f>H86/G86</f>
        <v>#DIV/0!</v>
      </c>
      <c r="J86" s="60">
        <f>H86-G86</f>
        <v>0</v>
      </c>
      <c r="K86" s="27" t="e">
        <f t="shared" si="22"/>
        <v>#DIV/0!</v>
      </c>
      <c r="L86" s="94">
        <f t="shared" si="23"/>
        <v>0</v>
      </c>
    </row>
    <row r="87" spans="1:12" ht="47.25" hidden="1">
      <c r="A87" s="58" t="s">
        <v>164</v>
      </c>
      <c r="B87" s="59" t="s">
        <v>165</v>
      </c>
      <c r="C87" s="91">
        <v>0</v>
      </c>
      <c r="D87" s="91"/>
      <c r="E87" s="91">
        <v>0</v>
      </c>
      <c r="F87" s="91"/>
      <c r="G87" s="91"/>
      <c r="H87" s="91"/>
      <c r="I87" s="25" t="e">
        <f>H87/G87</f>
        <v>#DIV/0!</v>
      </c>
      <c r="J87" s="60">
        <f>H87-G87</f>
        <v>0</v>
      </c>
      <c r="K87" s="27" t="e">
        <f t="shared" si="22"/>
        <v>#DIV/0!</v>
      </c>
      <c r="L87" s="94">
        <f t="shared" si="23"/>
        <v>0</v>
      </c>
    </row>
    <row r="88" spans="1:12" ht="15.75" hidden="1">
      <c r="A88" s="57" t="s">
        <v>166</v>
      </c>
      <c r="B88" s="56" t="s">
        <v>167</v>
      </c>
      <c r="C88" s="90">
        <f aca="true" t="shared" si="24" ref="C88:H88">SUM(C89:C96)</f>
        <v>0</v>
      </c>
      <c r="D88" s="90">
        <f t="shared" si="24"/>
        <v>0</v>
      </c>
      <c r="E88" s="90">
        <f t="shared" si="24"/>
        <v>0</v>
      </c>
      <c r="F88" s="90">
        <f t="shared" si="24"/>
        <v>0</v>
      </c>
      <c r="G88" s="90">
        <f t="shared" si="24"/>
        <v>0</v>
      </c>
      <c r="H88" s="90">
        <f t="shared" si="24"/>
        <v>0</v>
      </c>
      <c r="I88" s="40" t="e">
        <f>H88/G88</f>
        <v>#DIV/0!</v>
      </c>
      <c r="J88" s="40">
        <f>H88-G88</f>
        <v>0</v>
      </c>
      <c r="K88" s="27" t="e">
        <f t="shared" si="22"/>
        <v>#DIV/0!</v>
      </c>
      <c r="L88" s="94">
        <f t="shared" si="23"/>
        <v>0</v>
      </c>
    </row>
    <row r="89" spans="1:12" ht="15.75" hidden="1">
      <c r="A89" s="58" t="s">
        <v>168</v>
      </c>
      <c r="B89" s="59" t="s">
        <v>169</v>
      </c>
      <c r="C89" s="91"/>
      <c r="D89" s="91"/>
      <c r="E89" s="91"/>
      <c r="F89" s="91"/>
      <c r="G89" s="91"/>
      <c r="H89" s="91"/>
      <c r="I89" s="25" t="e">
        <f aca="true" t="shared" si="25" ref="I89:I96">H89/C89</f>
        <v>#DIV/0!</v>
      </c>
      <c r="J89" s="26">
        <f aca="true" t="shared" si="26" ref="J89:J96">H89-C89</f>
        <v>0</v>
      </c>
      <c r="K89" s="27" t="e">
        <f t="shared" si="22"/>
        <v>#DIV/0!</v>
      </c>
      <c r="L89" s="94">
        <f t="shared" si="23"/>
        <v>0</v>
      </c>
    </row>
    <row r="90" spans="1:12" ht="15.75" hidden="1">
      <c r="A90" s="58" t="s">
        <v>170</v>
      </c>
      <c r="B90" s="59" t="s">
        <v>171</v>
      </c>
      <c r="C90" s="91"/>
      <c r="D90" s="91"/>
      <c r="E90" s="91"/>
      <c r="F90" s="91"/>
      <c r="G90" s="91"/>
      <c r="H90" s="91"/>
      <c r="I90" s="25" t="e">
        <f t="shared" si="25"/>
        <v>#DIV/0!</v>
      </c>
      <c r="J90" s="26">
        <f t="shared" si="26"/>
        <v>0</v>
      </c>
      <c r="K90" s="27" t="e">
        <f t="shared" si="22"/>
        <v>#DIV/0!</v>
      </c>
      <c r="L90" s="94">
        <f t="shared" si="23"/>
        <v>0</v>
      </c>
    </row>
    <row r="91" spans="1:12" ht="19.5" customHeight="1" hidden="1">
      <c r="A91" s="58" t="s">
        <v>172</v>
      </c>
      <c r="B91" s="59" t="s">
        <v>173</v>
      </c>
      <c r="C91" s="91"/>
      <c r="D91" s="91"/>
      <c r="E91" s="91"/>
      <c r="F91" s="91"/>
      <c r="G91" s="91"/>
      <c r="H91" s="91"/>
      <c r="I91" s="25" t="e">
        <f t="shared" si="25"/>
        <v>#DIV/0!</v>
      </c>
      <c r="J91" s="26">
        <f t="shared" si="26"/>
        <v>0</v>
      </c>
      <c r="K91" s="27" t="e">
        <f t="shared" si="22"/>
        <v>#DIV/0!</v>
      </c>
      <c r="L91" s="94">
        <f t="shared" si="23"/>
        <v>0</v>
      </c>
    </row>
    <row r="92" spans="1:12" ht="15.75" hidden="1">
      <c r="A92" s="58" t="s">
        <v>174</v>
      </c>
      <c r="B92" s="59" t="s">
        <v>175</v>
      </c>
      <c r="C92" s="91"/>
      <c r="D92" s="91"/>
      <c r="E92" s="91"/>
      <c r="F92" s="91"/>
      <c r="G92" s="91"/>
      <c r="H92" s="91"/>
      <c r="I92" s="25" t="e">
        <f t="shared" si="25"/>
        <v>#DIV/0!</v>
      </c>
      <c r="J92" s="26">
        <f t="shared" si="26"/>
        <v>0</v>
      </c>
      <c r="K92" s="27" t="e">
        <f t="shared" si="22"/>
        <v>#DIV/0!</v>
      </c>
      <c r="L92" s="94">
        <f t="shared" si="23"/>
        <v>0</v>
      </c>
    </row>
    <row r="93" spans="1:12" ht="15.75" hidden="1">
      <c r="A93" s="58" t="s">
        <v>176</v>
      </c>
      <c r="B93" s="59" t="s">
        <v>177</v>
      </c>
      <c r="C93" s="91"/>
      <c r="D93" s="91"/>
      <c r="E93" s="91"/>
      <c r="F93" s="91"/>
      <c r="G93" s="91"/>
      <c r="H93" s="91"/>
      <c r="I93" s="25" t="e">
        <f t="shared" si="25"/>
        <v>#DIV/0!</v>
      </c>
      <c r="J93" s="26">
        <f t="shared" si="26"/>
        <v>0</v>
      </c>
      <c r="K93" s="27" t="e">
        <f t="shared" si="22"/>
        <v>#DIV/0!</v>
      </c>
      <c r="L93" s="94">
        <f t="shared" si="23"/>
        <v>0</v>
      </c>
    </row>
    <row r="94" spans="1:12" ht="15.75" hidden="1">
      <c r="A94" s="58" t="s">
        <v>178</v>
      </c>
      <c r="B94" s="59" t="s">
        <v>179</v>
      </c>
      <c r="C94" s="91"/>
      <c r="D94" s="91"/>
      <c r="E94" s="91"/>
      <c r="F94" s="91"/>
      <c r="G94" s="91"/>
      <c r="H94" s="91"/>
      <c r="I94" s="25" t="e">
        <f t="shared" si="25"/>
        <v>#DIV/0!</v>
      </c>
      <c r="J94" s="26">
        <f t="shared" si="26"/>
        <v>0</v>
      </c>
      <c r="K94" s="27" t="e">
        <f t="shared" si="22"/>
        <v>#DIV/0!</v>
      </c>
      <c r="L94" s="94">
        <f t="shared" si="23"/>
        <v>0</v>
      </c>
    </row>
    <row r="95" spans="1:12" ht="15.75" hidden="1">
      <c r="A95" s="58" t="s">
        <v>180</v>
      </c>
      <c r="B95" s="59" t="s">
        <v>181</v>
      </c>
      <c r="C95" s="91"/>
      <c r="D95" s="91"/>
      <c r="E95" s="91"/>
      <c r="F95" s="91"/>
      <c r="G95" s="91"/>
      <c r="H95" s="91"/>
      <c r="I95" s="25" t="e">
        <f t="shared" si="25"/>
        <v>#DIV/0!</v>
      </c>
      <c r="J95" s="26">
        <f t="shared" si="26"/>
        <v>0</v>
      </c>
      <c r="K95" s="27" t="e">
        <f t="shared" si="22"/>
        <v>#DIV/0!</v>
      </c>
      <c r="L95" s="94">
        <f t="shared" si="23"/>
        <v>0</v>
      </c>
    </row>
    <row r="96" spans="1:12" ht="30.75" customHeight="1" hidden="1">
      <c r="A96" s="58" t="s">
        <v>182</v>
      </c>
      <c r="B96" s="59" t="s">
        <v>183</v>
      </c>
      <c r="C96" s="91"/>
      <c r="D96" s="91"/>
      <c r="E96" s="91"/>
      <c r="F96" s="91"/>
      <c r="G96" s="91"/>
      <c r="H96" s="91"/>
      <c r="I96" s="25" t="e">
        <f t="shared" si="25"/>
        <v>#DIV/0!</v>
      </c>
      <c r="J96" s="26">
        <f t="shared" si="26"/>
        <v>0</v>
      </c>
      <c r="K96" s="27" t="e">
        <f t="shared" si="22"/>
        <v>#DIV/0!</v>
      </c>
      <c r="L96" s="94">
        <f t="shared" si="23"/>
        <v>0</v>
      </c>
    </row>
    <row r="97" spans="1:12" ht="15.75">
      <c r="A97" s="57" t="s">
        <v>184</v>
      </c>
      <c r="B97" s="56" t="s">
        <v>185</v>
      </c>
      <c r="C97" s="90" t="e">
        <f aca="true" t="shared" si="27" ref="C97:H97">C98+C105+C108</f>
        <v>#REF!</v>
      </c>
      <c r="D97" s="90" t="e">
        <f t="shared" si="27"/>
        <v>#REF!</v>
      </c>
      <c r="E97" s="90" t="e">
        <f t="shared" si="27"/>
        <v>#REF!</v>
      </c>
      <c r="F97" s="90" t="e">
        <f t="shared" si="27"/>
        <v>#REF!</v>
      </c>
      <c r="G97" s="90" t="e">
        <f t="shared" si="27"/>
        <v>#REF!</v>
      </c>
      <c r="H97" s="90" t="e">
        <f t="shared" si="27"/>
        <v>#REF!</v>
      </c>
      <c r="I97" s="40" t="e">
        <f>H97/G97</f>
        <v>#REF!</v>
      </c>
      <c r="J97" s="40" t="e">
        <f>H97-G97</f>
        <v>#REF!</v>
      </c>
      <c r="K97" s="89" t="e">
        <f t="shared" si="22"/>
        <v>#REF!</v>
      </c>
      <c r="L97" s="93" t="e">
        <f t="shared" si="23"/>
        <v>#REF!</v>
      </c>
    </row>
    <row r="98" spans="1:12" ht="18.75" customHeight="1">
      <c r="A98" s="58" t="s">
        <v>186</v>
      </c>
      <c r="B98" s="59" t="s">
        <v>187</v>
      </c>
      <c r="C98" s="91" t="e">
        <f>Елань!C109+Алявы!C109+Березовка!C110+Большевик!C110+#REF!+#REF!+#REF!+Журавка!C112+#REF!+#REF!+#REF!+#REF!+#REF!+#REF!+#REF!+#REF!+#REF!</f>
        <v>#REF!</v>
      </c>
      <c r="D98" s="91" t="e">
        <f>Елань!G109+Алявы!G109+Березовка!G110+Большевик!D110+#REF!+#REF!+#REF!+Журавка!D112+#REF!+#REF!+#REF!+#REF!+#REF!+#REF!+#REF!+#REF!+#REF!</f>
        <v>#REF!</v>
      </c>
      <c r="E98" s="91" t="e">
        <f>Елань!H109+Алявы!H109+Березовка!H110+Большевик!E110+#REF!+#REF!+#REF!+Журавка!E112+#REF!+#REF!+#REF!+#REF!+#REF!+#REF!+#REF!+#REF!+#REF!</f>
        <v>#REF!</v>
      </c>
      <c r="F98" s="91" t="e">
        <f>Елань!I109+Алявы!I109+Березовка!I110+Большевик!F110+#REF!+#REF!+#REF!+Журавка!F112+#REF!+#REF!+#REF!+#REF!+#REF!+#REF!+#REF!+#REF!+#REF!</f>
        <v>#REF!</v>
      </c>
      <c r="G98" s="91" t="e">
        <f>Елань!J109+Алявы!J109+Березовка!J110+Большевик!G110+#REF!+#REF!+#REF!+Журавка!G112+#REF!+#REF!+#REF!+#REF!+#REF!+#REF!+#REF!+#REF!+#REF!</f>
        <v>#REF!</v>
      </c>
      <c r="H98" s="91" t="e">
        <f>Елань!#REF!+Алявы!#REF!+Березовка!#REF!+Большевик!H110+#REF!+#REF!+#REF!+Журавка!H112+#REF!+#REF!+#REF!+#REF!+#REF!+#REF!+#REF!+#REF!+#REF!</f>
        <v>#REF!</v>
      </c>
      <c r="I98" s="25" t="e">
        <f aca="true" t="shared" si="28" ref="I98:I108">H98/C98</f>
        <v>#REF!</v>
      </c>
      <c r="J98" s="26" t="e">
        <f aca="true" t="shared" si="29" ref="J98:J108">H98-C98</f>
        <v>#REF!</v>
      </c>
      <c r="K98" s="27" t="e">
        <f t="shared" si="22"/>
        <v>#REF!</v>
      </c>
      <c r="L98" s="95" t="e">
        <f t="shared" si="23"/>
        <v>#REF!</v>
      </c>
    </row>
    <row r="99" spans="1:12" ht="15.75" hidden="1">
      <c r="A99" s="58"/>
      <c r="B99" s="59" t="s">
        <v>188</v>
      </c>
      <c r="C99" s="91" t="e">
        <f>Елань!C110+Алявы!C110+Березовка!C111+Большевик!C111+#REF!+#REF!+#REF!+Журавка!C113+#REF!+#REF!+#REF!+#REF!+#REF!+#REF!+#REF!+#REF!+#REF!</f>
        <v>#REF!</v>
      </c>
      <c r="D99" s="91" t="e">
        <f>Елань!G110+Алявы!G110+Березовка!G111+Большевик!D111+#REF!+#REF!+#REF!+Журавка!D113+#REF!+#REF!+#REF!+#REF!+#REF!+#REF!+#REF!+#REF!+#REF!</f>
        <v>#REF!</v>
      </c>
      <c r="E99" s="91" t="e">
        <f>Елань!H110+Алявы!H110+Березовка!H111+Большевик!E111+#REF!+#REF!+#REF!+Журавка!E113+#REF!+#REF!+#REF!+#REF!+#REF!+#REF!+#REF!+#REF!+#REF!</f>
        <v>#REF!</v>
      </c>
      <c r="F99" s="91" t="e">
        <f>Елань!I110+Алявы!I110+Березовка!I111+Большевик!F111+#REF!+#REF!+#REF!+Журавка!F113+#REF!+#REF!+#REF!+#REF!+#REF!+#REF!+#REF!+#REF!+#REF!</f>
        <v>#REF!</v>
      </c>
      <c r="G99" s="91" t="e">
        <f>Елань!J110+Алявы!J110+Березовка!J111+Большевик!G111+#REF!+#REF!+#REF!+Журавка!G113+#REF!+#REF!+#REF!+#REF!+#REF!+#REF!+#REF!+#REF!+#REF!</f>
        <v>#REF!</v>
      </c>
      <c r="H99" s="91" t="e">
        <f>Елань!#REF!+Алявы!#REF!+Березовка!#REF!+Большевик!H111+#REF!+#REF!+#REF!+Журавка!H113+#REF!+#REF!+#REF!+#REF!+#REF!+#REF!+#REF!+#REF!+#REF!</f>
        <v>#REF!</v>
      </c>
      <c r="I99" s="25" t="e">
        <f t="shared" si="28"/>
        <v>#REF!</v>
      </c>
      <c r="J99" s="26" t="e">
        <f t="shared" si="29"/>
        <v>#REF!</v>
      </c>
      <c r="K99" s="27" t="e">
        <f t="shared" si="22"/>
        <v>#REF!</v>
      </c>
      <c r="L99" s="95" t="e">
        <f t="shared" si="23"/>
        <v>#REF!</v>
      </c>
    </row>
    <row r="100" spans="1:12" ht="15.75" hidden="1">
      <c r="A100" s="58"/>
      <c r="B100" s="59" t="s">
        <v>189</v>
      </c>
      <c r="C100" s="91" t="e">
        <f>Елань!C111+Алявы!C111+Березовка!C112+Большевик!C112+#REF!+#REF!+#REF!+Журавка!C114+#REF!+#REF!+#REF!+#REF!+#REF!+#REF!+#REF!+#REF!+#REF!</f>
        <v>#REF!</v>
      </c>
      <c r="D100" s="91" t="e">
        <f>Елань!G111+Алявы!G111+Березовка!G112+Большевик!D112+#REF!+#REF!+#REF!+Журавка!D114+#REF!+#REF!+#REF!+#REF!+#REF!+#REF!+#REF!+#REF!+#REF!</f>
        <v>#REF!</v>
      </c>
      <c r="E100" s="91" t="e">
        <f>Елань!H111+Алявы!H111+Березовка!H112+Большевик!E112+#REF!+#REF!+#REF!+Журавка!E114+#REF!+#REF!+#REF!+#REF!+#REF!+#REF!+#REF!+#REF!+#REF!</f>
        <v>#REF!</v>
      </c>
      <c r="F100" s="91" t="e">
        <f>Елань!I111+Алявы!I111+Березовка!I112+Большевик!F112+#REF!+#REF!+#REF!+Журавка!F114+#REF!+#REF!+#REF!+#REF!+#REF!+#REF!+#REF!+#REF!+#REF!</f>
        <v>#REF!</v>
      </c>
      <c r="G100" s="91" t="e">
        <f>Елань!J111+Алявы!J111+Березовка!J112+Большевик!G112+#REF!+#REF!+#REF!+Журавка!G114+#REF!+#REF!+#REF!+#REF!+#REF!+#REF!+#REF!+#REF!+#REF!</f>
        <v>#REF!</v>
      </c>
      <c r="H100" s="91" t="e">
        <f>Елань!#REF!+Алявы!#REF!+Березовка!#REF!+Большевик!H112+#REF!+#REF!+#REF!+Журавка!H114+#REF!+#REF!+#REF!+#REF!+#REF!+#REF!+#REF!+#REF!+#REF!</f>
        <v>#REF!</v>
      </c>
      <c r="I100" s="25" t="e">
        <f t="shared" si="28"/>
        <v>#REF!</v>
      </c>
      <c r="J100" s="26" t="e">
        <f t="shared" si="29"/>
        <v>#REF!</v>
      </c>
      <c r="K100" s="27" t="e">
        <f t="shared" si="22"/>
        <v>#REF!</v>
      </c>
      <c r="L100" s="95" t="e">
        <f t="shared" si="23"/>
        <v>#REF!</v>
      </c>
    </row>
    <row r="101" spans="1:12" ht="15.75" hidden="1">
      <c r="A101" s="58"/>
      <c r="B101" s="59" t="s">
        <v>190</v>
      </c>
      <c r="C101" s="91" t="e">
        <f>Елань!C112+Алявы!C112+Березовка!C113+Большевик!C113+#REF!+#REF!+#REF!+Журавка!C115+#REF!+#REF!+#REF!+#REF!+#REF!+#REF!+#REF!+#REF!+#REF!</f>
        <v>#REF!</v>
      </c>
      <c r="D101" s="91" t="e">
        <f>Елань!G112+Алявы!G112+Березовка!G113+Большевик!D113+#REF!+#REF!+#REF!+Журавка!D115+#REF!+#REF!+#REF!+#REF!+#REF!+#REF!+#REF!+#REF!+#REF!</f>
        <v>#REF!</v>
      </c>
      <c r="E101" s="91" t="e">
        <f>Елань!H112+Алявы!H112+Березовка!H113+Большевик!E113+#REF!+#REF!+#REF!+Журавка!E115+#REF!+#REF!+#REF!+#REF!+#REF!+#REF!+#REF!+#REF!+#REF!</f>
        <v>#REF!</v>
      </c>
      <c r="F101" s="91" t="e">
        <f>Елань!I112+Алявы!I112+Березовка!I113+Большевик!F113+#REF!+#REF!+#REF!+Журавка!F115+#REF!+#REF!+#REF!+#REF!+#REF!+#REF!+#REF!+#REF!+#REF!</f>
        <v>#REF!</v>
      </c>
      <c r="G101" s="91" t="e">
        <f>Елань!J112+Алявы!J112+Березовка!J113+Большевик!G113+#REF!+#REF!+#REF!+Журавка!G115+#REF!+#REF!+#REF!+#REF!+#REF!+#REF!+#REF!+#REF!+#REF!</f>
        <v>#REF!</v>
      </c>
      <c r="H101" s="91" t="e">
        <f>Елань!#REF!+Алявы!#REF!+Березовка!#REF!+Большевик!H113+#REF!+#REF!+#REF!+Журавка!H115+#REF!+#REF!+#REF!+#REF!+#REF!+#REF!+#REF!+#REF!+#REF!</f>
        <v>#REF!</v>
      </c>
      <c r="I101" s="25" t="e">
        <f t="shared" si="28"/>
        <v>#REF!</v>
      </c>
      <c r="J101" s="26" t="e">
        <f t="shared" si="29"/>
        <v>#REF!</v>
      </c>
      <c r="K101" s="27" t="e">
        <f t="shared" si="22"/>
        <v>#REF!</v>
      </c>
      <c r="L101" s="95" t="e">
        <f t="shared" si="23"/>
        <v>#REF!</v>
      </c>
    </row>
    <row r="102" spans="1:12" ht="15.75" hidden="1">
      <c r="A102" s="58"/>
      <c r="B102" s="59" t="s">
        <v>191</v>
      </c>
      <c r="C102" s="91" t="e">
        <f>Елань!C113+Алявы!C113+Березовка!C114+Большевик!C114+#REF!+#REF!+#REF!+Журавка!C116+#REF!+#REF!+#REF!+#REF!+#REF!+#REF!+#REF!+#REF!+#REF!</f>
        <v>#REF!</v>
      </c>
      <c r="D102" s="91" t="e">
        <f>Елань!G113+Алявы!G113+Березовка!G114+Большевик!D114+#REF!+#REF!+#REF!+Журавка!D116+#REF!+#REF!+#REF!+#REF!+#REF!+#REF!+#REF!+#REF!+#REF!</f>
        <v>#REF!</v>
      </c>
      <c r="E102" s="91" t="e">
        <f>Елань!H113+Алявы!H113+Березовка!H114+Большевик!E114+#REF!+#REF!+#REF!+Журавка!E116+#REF!+#REF!+#REF!+#REF!+#REF!+#REF!+#REF!+#REF!+#REF!</f>
        <v>#REF!</v>
      </c>
      <c r="F102" s="91" t="e">
        <f>Елань!I113+Алявы!I113+Березовка!I114+Большевик!F114+#REF!+#REF!+#REF!+Журавка!F116+#REF!+#REF!+#REF!+#REF!+#REF!+#REF!+#REF!+#REF!+#REF!</f>
        <v>#REF!</v>
      </c>
      <c r="G102" s="91" t="e">
        <f>Елань!J113+Алявы!J113+Березовка!J114+Большевик!G114+#REF!+#REF!+#REF!+Журавка!G116+#REF!+#REF!+#REF!+#REF!+#REF!+#REF!+#REF!+#REF!+#REF!</f>
        <v>#REF!</v>
      </c>
      <c r="H102" s="91" t="e">
        <f>Елань!#REF!+Алявы!#REF!+Березовка!#REF!+Большевик!H114+#REF!+#REF!+#REF!+Журавка!H116+#REF!+#REF!+#REF!+#REF!+#REF!+#REF!+#REF!+#REF!+#REF!</f>
        <v>#REF!</v>
      </c>
      <c r="I102" s="25" t="e">
        <f t="shared" si="28"/>
        <v>#REF!</v>
      </c>
      <c r="J102" s="26" t="e">
        <f t="shared" si="29"/>
        <v>#REF!</v>
      </c>
      <c r="K102" s="27" t="e">
        <f t="shared" si="22"/>
        <v>#REF!</v>
      </c>
      <c r="L102" s="95" t="e">
        <f t="shared" si="23"/>
        <v>#REF!</v>
      </c>
    </row>
    <row r="103" spans="1:12" ht="15.75" hidden="1">
      <c r="A103" s="58"/>
      <c r="B103" s="59" t="s">
        <v>192</v>
      </c>
      <c r="C103" s="91" t="e">
        <f>Елань!C114+Алявы!C114+Березовка!C115+Большевик!C115+#REF!+#REF!+#REF!+Журавка!C117+#REF!+#REF!+#REF!+#REF!+#REF!+#REF!+#REF!+#REF!+#REF!</f>
        <v>#REF!</v>
      </c>
      <c r="D103" s="91" t="e">
        <f>Елань!G114+Алявы!G114+Березовка!G115+Большевик!D115+#REF!+#REF!+#REF!+Журавка!D117+#REF!+#REF!+#REF!+#REF!+#REF!+#REF!+#REF!+#REF!+#REF!</f>
        <v>#REF!</v>
      </c>
      <c r="E103" s="91" t="e">
        <f>Елань!H114+Алявы!H114+Березовка!H115+Большевик!E115+#REF!+#REF!+#REF!+Журавка!E117+#REF!+#REF!+#REF!+#REF!+#REF!+#REF!+#REF!+#REF!+#REF!</f>
        <v>#REF!</v>
      </c>
      <c r="F103" s="91" t="e">
        <f>Елань!I114+Алявы!I114+Березовка!I115+Большевик!F115+#REF!+#REF!+#REF!+Журавка!F117+#REF!+#REF!+#REF!+#REF!+#REF!+#REF!+#REF!+#REF!+#REF!</f>
        <v>#REF!</v>
      </c>
      <c r="G103" s="91" t="e">
        <f>Елань!J114+Алявы!J114+Березовка!J115+Большевик!G115+#REF!+#REF!+#REF!+Журавка!G117+#REF!+#REF!+#REF!+#REF!+#REF!+#REF!+#REF!+#REF!+#REF!</f>
        <v>#REF!</v>
      </c>
      <c r="H103" s="91" t="e">
        <f>Елань!#REF!+Алявы!#REF!+Березовка!#REF!+Большевик!H115+#REF!+#REF!+#REF!+Журавка!H117+#REF!+#REF!+#REF!+#REF!+#REF!+#REF!+#REF!+#REF!+#REF!</f>
        <v>#REF!</v>
      </c>
      <c r="I103" s="25" t="e">
        <f t="shared" si="28"/>
        <v>#REF!</v>
      </c>
      <c r="J103" s="26" t="e">
        <f t="shared" si="29"/>
        <v>#REF!</v>
      </c>
      <c r="K103" s="27" t="e">
        <f t="shared" si="22"/>
        <v>#REF!</v>
      </c>
      <c r="L103" s="95" t="e">
        <f t="shared" si="23"/>
        <v>#REF!</v>
      </c>
    </row>
    <row r="104" spans="1:12" ht="15.75" hidden="1">
      <c r="A104" s="58"/>
      <c r="B104" s="59"/>
      <c r="C104" s="91" t="e">
        <f>Елань!C115+Алявы!C115+Березовка!C116+Большевик!C116+#REF!+#REF!+#REF!+Журавка!C118+#REF!+#REF!+#REF!+#REF!+#REF!+#REF!+#REF!+#REF!+#REF!</f>
        <v>#REF!</v>
      </c>
      <c r="D104" s="91" t="e">
        <f>Елань!G115+Алявы!G115+Березовка!G116+Большевик!D116+#REF!+#REF!+#REF!+Журавка!D118+#REF!+#REF!+#REF!+#REF!+#REF!+#REF!+#REF!+#REF!+#REF!</f>
        <v>#REF!</v>
      </c>
      <c r="E104" s="91" t="e">
        <f>Елань!H115+Алявы!H115+Березовка!H116+Большевик!E116+#REF!+#REF!+#REF!+Журавка!E118+#REF!+#REF!+#REF!+#REF!+#REF!+#REF!+#REF!+#REF!+#REF!</f>
        <v>#REF!</v>
      </c>
      <c r="F104" s="91" t="e">
        <f>Елань!I115+Алявы!I115+Березовка!I116+Большевик!F116+#REF!+#REF!+#REF!+Журавка!F118+#REF!+#REF!+#REF!+#REF!+#REF!+#REF!+#REF!+#REF!+#REF!</f>
        <v>#REF!</v>
      </c>
      <c r="G104" s="91" t="e">
        <f>Елань!J115+Алявы!J115+Березовка!J116+Большевик!G116+#REF!+#REF!+#REF!+Журавка!G118+#REF!+#REF!+#REF!+#REF!+#REF!+#REF!+#REF!+#REF!+#REF!</f>
        <v>#REF!</v>
      </c>
      <c r="H104" s="91" t="e">
        <f>Елань!#REF!+Алявы!#REF!+Березовка!#REF!+Большевик!H116+#REF!+#REF!+#REF!+Журавка!H118+#REF!+#REF!+#REF!+#REF!+#REF!+#REF!+#REF!+#REF!+#REF!</f>
        <v>#REF!</v>
      </c>
      <c r="I104" s="25" t="e">
        <f t="shared" si="28"/>
        <v>#REF!</v>
      </c>
      <c r="J104" s="26" t="e">
        <f t="shared" si="29"/>
        <v>#REF!</v>
      </c>
      <c r="K104" s="27" t="e">
        <f t="shared" si="22"/>
        <v>#REF!</v>
      </c>
      <c r="L104" s="95" t="e">
        <f t="shared" si="23"/>
        <v>#REF!</v>
      </c>
    </row>
    <row r="105" spans="1:12" ht="15.75">
      <c r="A105" s="58" t="s">
        <v>193</v>
      </c>
      <c r="B105" s="59" t="s">
        <v>194</v>
      </c>
      <c r="C105" s="91" t="e">
        <f>Елань!C116+Алявы!C116+Березовка!C117+Большевик!C117+#REF!+#REF!+#REF!+Журавка!C119+#REF!+#REF!+#REF!+#REF!+#REF!+#REF!+#REF!+#REF!+#REF!</f>
        <v>#REF!</v>
      </c>
      <c r="D105" s="91" t="e">
        <f>Елань!G116+Алявы!G116+Березовка!G117+Большевик!D117+#REF!+#REF!+#REF!+Журавка!D119+#REF!+#REF!+#REF!+#REF!+#REF!+#REF!+#REF!+#REF!+#REF!</f>
        <v>#REF!</v>
      </c>
      <c r="E105" s="91" t="e">
        <f>Елань!H116+Алявы!H116+Березовка!H117+Большевик!E117+#REF!+#REF!+#REF!+Журавка!E119+#REF!+#REF!+#REF!+#REF!+#REF!+#REF!+#REF!+#REF!+#REF!</f>
        <v>#REF!</v>
      </c>
      <c r="F105" s="91" t="e">
        <f>Елань!I116+Алявы!I116+Березовка!I117+Большевик!F117+#REF!+#REF!+#REF!+Журавка!F119+#REF!+#REF!+#REF!+#REF!+#REF!+#REF!+#REF!+#REF!+#REF!</f>
        <v>#REF!</v>
      </c>
      <c r="G105" s="91" t="e">
        <f>Елань!J116+Алявы!J116+Березовка!J117+Большевик!G117+#REF!+#REF!+#REF!+Журавка!G119+#REF!+#REF!+#REF!+#REF!+#REF!+#REF!+#REF!+#REF!+#REF!</f>
        <v>#REF!</v>
      </c>
      <c r="H105" s="91" t="e">
        <f>Елань!#REF!+Алявы!#REF!+Березовка!#REF!+Большевик!H117+#REF!+#REF!+#REF!+Журавка!H119+#REF!+#REF!+#REF!+#REF!+#REF!+#REF!+#REF!+#REF!+#REF!</f>
        <v>#REF!</v>
      </c>
      <c r="I105" s="25" t="e">
        <f t="shared" si="28"/>
        <v>#REF!</v>
      </c>
      <c r="J105" s="26" t="e">
        <f t="shared" si="29"/>
        <v>#REF!</v>
      </c>
      <c r="K105" s="27" t="e">
        <f t="shared" si="22"/>
        <v>#REF!</v>
      </c>
      <c r="L105" s="95" t="e">
        <f t="shared" si="23"/>
        <v>#REF!</v>
      </c>
    </row>
    <row r="106" spans="1:12" ht="15.75" hidden="1">
      <c r="A106" s="58"/>
      <c r="B106" s="59" t="s">
        <v>195</v>
      </c>
      <c r="C106" s="91" t="e">
        <f>Елань!C117+Алявы!C117+Березовка!C118+Большевик!C118+#REF!+#REF!+#REF!+Журавка!C120+#REF!+#REF!+#REF!+#REF!+#REF!+#REF!+#REF!+#REF!+#REF!</f>
        <v>#REF!</v>
      </c>
      <c r="D106" s="91" t="e">
        <f>Елань!G117+Алявы!G117+Березовка!G118+Большевик!D118+#REF!+#REF!+#REF!+Журавка!D120+#REF!+#REF!+#REF!+#REF!+#REF!+#REF!+#REF!+#REF!+#REF!</f>
        <v>#REF!</v>
      </c>
      <c r="E106" s="91" t="e">
        <f>Елань!H117+Алявы!H117+Березовка!H118+Большевик!E118+#REF!+#REF!+#REF!+Журавка!E120+#REF!+#REF!+#REF!+#REF!+#REF!+#REF!+#REF!+#REF!+#REF!</f>
        <v>#REF!</v>
      </c>
      <c r="F106" s="91" t="e">
        <f>Елань!I117+Алявы!I117+Березовка!I118+Большевик!F118+#REF!+#REF!+#REF!+Журавка!F120+#REF!+#REF!+#REF!+#REF!+#REF!+#REF!+#REF!+#REF!+#REF!</f>
        <v>#REF!</v>
      </c>
      <c r="G106" s="91" t="e">
        <f>Елань!J117+Алявы!J117+Березовка!J118+Большевик!G118+#REF!+#REF!+#REF!+Журавка!G120+#REF!+#REF!+#REF!+#REF!+#REF!+#REF!+#REF!+#REF!+#REF!</f>
        <v>#REF!</v>
      </c>
      <c r="H106" s="91" t="e">
        <f>Елань!#REF!+Алявы!#REF!+Березовка!#REF!+Большевик!H118+#REF!+#REF!+#REF!+Журавка!H120+#REF!+#REF!+#REF!+#REF!+#REF!+#REF!+#REF!+#REF!+#REF!</f>
        <v>#REF!</v>
      </c>
      <c r="I106" s="25" t="e">
        <f t="shared" si="28"/>
        <v>#REF!</v>
      </c>
      <c r="J106" s="26" t="e">
        <f t="shared" si="29"/>
        <v>#REF!</v>
      </c>
      <c r="K106" s="27" t="e">
        <f t="shared" si="22"/>
        <v>#REF!</v>
      </c>
      <c r="L106" s="95" t="e">
        <f t="shared" si="23"/>
        <v>#REF!</v>
      </c>
    </row>
    <row r="107" spans="1:12" ht="15.75" hidden="1">
      <c r="A107" s="58"/>
      <c r="B107" s="59" t="s">
        <v>196</v>
      </c>
      <c r="C107" s="91" t="e">
        <f>Елань!C118+Алявы!C118+Березовка!C119+Большевик!C119+#REF!+#REF!+#REF!+Журавка!C121+#REF!+#REF!+#REF!+#REF!+#REF!+#REF!+#REF!+#REF!+#REF!</f>
        <v>#REF!</v>
      </c>
      <c r="D107" s="91" t="e">
        <f>Елань!G118+Алявы!G118+Березовка!G119+Большевик!D119+#REF!+#REF!+#REF!+Журавка!D121+#REF!+#REF!+#REF!+#REF!+#REF!+#REF!+#REF!+#REF!+#REF!</f>
        <v>#REF!</v>
      </c>
      <c r="E107" s="91" t="e">
        <f>Елань!H118+Алявы!H118+Березовка!H119+Большевик!E119+#REF!+#REF!+#REF!+Журавка!E121+#REF!+#REF!+#REF!+#REF!+#REF!+#REF!+#REF!+#REF!+#REF!</f>
        <v>#REF!</v>
      </c>
      <c r="F107" s="91" t="e">
        <f>Елань!I118+Алявы!I118+Березовка!I119+Большевик!F119+#REF!+#REF!+#REF!+Журавка!F121+#REF!+#REF!+#REF!+#REF!+#REF!+#REF!+#REF!+#REF!+#REF!</f>
        <v>#REF!</v>
      </c>
      <c r="G107" s="91" t="e">
        <f>Елань!J118+Алявы!J118+Березовка!J119+Большевик!G119+#REF!+#REF!+#REF!+Журавка!G121+#REF!+#REF!+#REF!+#REF!+#REF!+#REF!+#REF!+#REF!+#REF!</f>
        <v>#REF!</v>
      </c>
      <c r="H107" s="91" t="e">
        <f>Елань!#REF!+Алявы!#REF!+Березовка!#REF!+Большевик!H119+#REF!+#REF!+#REF!+Журавка!H121+#REF!+#REF!+#REF!+#REF!+#REF!+#REF!+#REF!+#REF!+#REF!</f>
        <v>#REF!</v>
      </c>
      <c r="I107" s="25" t="e">
        <f t="shared" si="28"/>
        <v>#REF!</v>
      </c>
      <c r="J107" s="26" t="e">
        <f t="shared" si="29"/>
        <v>#REF!</v>
      </c>
      <c r="K107" s="27" t="e">
        <f t="shared" si="22"/>
        <v>#REF!</v>
      </c>
      <c r="L107" s="95" t="e">
        <f t="shared" si="23"/>
        <v>#REF!</v>
      </c>
    </row>
    <row r="108" spans="1:12" ht="32.25" customHeight="1">
      <c r="A108" s="58" t="s">
        <v>197</v>
      </c>
      <c r="B108" s="59" t="s">
        <v>198</v>
      </c>
      <c r="C108" s="91" t="e">
        <f>Елань!C119+Алявы!C119+Березовка!C120+Большевик!C120+#REF!+#REF!+#REF!+Журавка!C122+#REF!+#REF!+#REF!+#REF!+#REF!+#REF!+#REF!+#REF!+#REF!</f>
        <v>#REF!</v>
      </c>
      <c r="D108" s="91" t="e">
        <f>Елань!G119+Алявы!G119+Березовка!G120+Большевик!D120+#REF!+#REF!+#REF!+Журавка!D122+#REF!+#REF!+#REF!+#REF!+#REF!+#REF!+#REF!+#REF!+#REF!</f>
        <v>#REF!</v>
      </c>
      <c r="E108" s="91" t="e">
        <f>Елань!H119+Алявы!H119+Березовка!H120+Большевик!E120+#REF!+#REF!+#REF!+Журавка!E122+#REF!+#REF!+#REF!+#REF!+#REF!+#REF!+#REF!+#REF!+#REF!</f>
        <v>#REF!</v>
      </c>
      <c r="F108" s="91" t="e">
        <f>Елань!I119+Алявы!I119+Березовка!I120+Большевик!F120+#REF!+#REF!+#REF!+Журавка!F122+#REF!+#REF!+#REF!+#REF!+#REF!+#REF!+#REF!+#REF!+#REF!</f>
        <v>#REF!</v>
      </c>
      <c r="G108" s="91" t="e">
        <f>Елань!J119+Алявы!J119+Березовка!J120+Большевик!G120+#REF!+#REF!+#REF!+Журавка!G122+#REF!+#REF!+#REF!+#REF!+#REF!+#REF!+#REF!+#REF!+#REF!</f>
        <v>#REF!</v>
      </c>
      <c r="H108" s="91" t="e">
        <f>Елань!#REF!+Алявы!#REF!+Березовка!#REF!+Большевик!H120+#REF!+#REF!+#REF!+Журавка!H122+#REF!+#REF!+#REF!+#REF!+#REF!+#REF!+#REF!+#REF!+#REF!</f>
        <v>#REF!</v>
      </c>
      <c r="I108" s="25" t="e">
        <f t="shared" si="28"/>
        <v>#REF!</v>
      </c>
      <c r="J108" s="26" t="e">
        <f t="shared" si="29"/>
        <v>#REF!</v>
      </c>
      <c r="K108" s="27" t="e">
        <f t="shared" si="22"/>
        <v>#REF!</v>
      </c>
      <c r="L108" s="95" t="e">
        <f t="shared" si="23"/>
        <v>#REF!</v>
      </c>
    </row>
    <row r="109" spans="1:12" ht="15.75" hidden="1">
      <c r="A109" s="58"/>
      <c r="B109" s="59" t="s">
        <v>199</v>
      </c>
      <c r="C109" s="91">
        <v>3145</v>
      </c>
      <c r="D109" s="91"/>
      <c r="E109" s="91">
        <v>2136</v>
      </c>
      <c r="F109" s="91"/>
      <c r="G109" s="91"/>
      <c r="H109" s="91"/>
      <c r="I109" s="25" t="e">
        <f aca="true" t="shared" si="30" ref="I109:I117">H109/G109</f>
        <v>#DIV/0!</v>
      </c>
      <c r="J109" s="60">
        <f aca="true" t="shared" si="31" ref="J109:J117">H109-G109</f>
        <v>0</v>
      </c>
      <c r="K109" s="27" t="e">
        <f t="shared" si="22"/>
        <v>#DIV/0!</v>
      </c>
      <c r="L109" s="94">
        <f t="shared" si="23"/>
        <v>0</v>
      </c>
    </row>
    <row r="110" spans="1:12" ht="15.75" hidden="1">
      <c r="A110" s="58"/>
      <c r="B110" s="59" t="s">
        <v>200</v>
      </c>
      <c r="C110" s="91">
        <v>1420</v>
      </c>
      <c r="D110" s="91"/>
      <c r="E110" s="91">
        <v>851</v>
      </c>
      <c r="F110" s="91"/>
      <c r="G110" s="91"/>
      <c r="H110" s="91"/>
      <c r="I110" s="25" t="e">
        <f t="shared" si="30"/>
        <v>#DIV/0!</v>
      </c>
      <c r="J110" s="60">
        <f t="shared" si="31"/>
        <v>0</v>
      </c>
      <c r="K110" s="27" t="e">
        <f t="shared" si="22"/>
        <v>#DIV/0!</v>
      </c>
      <c r="L110" s="94">
        <f t="shared" si="23"/>
        <v>0</v>
      </c>
    </row>
    <row r="111" spans="1:12" ht="15.75" hidden="1">
      <c r="A111" s="58"/>
      <c r="B111" s="59" t="s">
        <v>201</v>
      </c>
      <c r="C111" s="91">
        <v>477</v>
      </c>
      <c r="D111" s="91"/>
      <c r="E111" s="91">
        <v>304</v>
      </c>
      <c r="F111" s="91"/>
      <c r="G111" s="91"/>
      <c r="H111" s="91"/>
      <c r="I111" s="25" t="e">
        <f t="shared" si="30"/>
        <v>#DIV/0!</v>
      </c>
      <c r="J111" s="60">
        <f t="shared" si="31"/>
        <v>0</v>
      </c>
      <c r="K111" s="27" t="e">
        <f t="shared" si="22"/>
        <v>#DIV/0!</v>
      </c>
      <c r="L111" s="94">
        <f t="shared" si="23"/>
        <v>0</v>
      </c>
    </row>
    <row r="112" spans="1:12" ht="22.5" customHeight="1" hidden="1">
      <c r="A112" s="58"/>
      <c r="B112" s="59" t="s">
        <v>202</v>
      </c>
      <c r="C112" s="91">
        <v>978</v>
      </c>
      <c r="D112" s="91"/>
      <c r="E112" s="91">
        <v>595</v>
      </c>
      <c r="F112" s="91"/>
      <c r="G112" s="91"/>
      <c r="H112" s="91"/>
      <c r="I112" s="25" t="e">
        <f t="shared" si="30"/>
        <v>#DIV/0!</v>
      </c>
      <c r="J112" s="60">
        <f t="shared" si="31"/>
        <v>0</v>
      </c>
      <c r="K112" s="27" t="e">
        <f t="shared" si="22"/>
        <v>#DIV/0!</v>
      </c>
      <c r="L112" s="94">
        <f t="shared" si="23"/>
        <v>0</v>
      </c>
    </row>
    <row r="113" spans="1:12" ht="33" customHeight="1" hidden="1">
      <c r="A113" s="58"/>
      <c r="B113" s="59" t="s">
        <v>203</v>
      </c>
      <c r="C113" s="91">
        <v>134</v>
      </c>
      <c r="D113" s="91"/>
      <c r="E113" s="91">
        <v>80</v>
      </c>
      <c r="F113" s="91"/>
      <c r="G113" s="91"/>
      <c r="H113" s="91"/>
      <c r="I113" s="25" t="e">
        <f t="shared" si="30"/>
        <v>#DIV/0!</v>
      </c>
      <c r="J113" s="60">
        <f t="shared" si="31"/>
        <v>0</v>
      </c>
      <c r="K113" s="27" t="e">
        <f t="shared" si="22"/>
        <v>#DIV/0!</v>
      </c>
      <c r="L113" s="94">
        <f t="shared" si="23"/>
        <v>0</v>
      </c>
    </row>
    <row r="114" spans="1:12" ht="15.75" hidden="1">
      <c r="A114" s="58"/>
      <c r="B114" s="59" t="s">
        <v>204</v>
      </c>
      <c r="C114" s="91">
        <v>1217</v>
      </c>
      <c r="D114" s="91"/>
      <c r="E114" s="91">
        <v>595</v>
      </c>
      <c r="F114" s="91"/>
      <c r="G114" s="91"/>
      <c r="H114" s="91"/>
      <c r="I114" s="25" t="e">
        <f t="shared" si="30"/>
        <v>#DIV/0!</v>
      </c>
      <c r="J114" s="60">
        <f t="shared" si="31"/>
        <v>0</v>
      </c>
      <c r="K114" s="27" t="e">
        <f t="shared" si="22"/>
        <v>#DIV/0!</v>
      </c>
      <c r="L114" s="94">
        <f t="shared" si="23"/>
        <v>0</v>
      </c>
    </row>
    <row r="115" spans="1:12" ht="34.5" customHeight="1" hidden="1">
      <c r="A115" s="58"/>
      <c r="B115" s="61" t="s">
        <v>205</v>
      </c>
      <c r="C115" s="91">
        <v>157</v>
      </c>
      <c r="D115" s="91"/>
      <c r="E115" s="91">
        <v>74</v>
      </c>
      <c r="F115" s="91"/>
      <c r="G115" s="91"/>
      <c r="H115" s="91"/>
      <c r="I115" s="25" t="e">
        <f t="shared" si="30"/>
        <v>#DIV/0!</v>
      </c>
      <c r="J115" s="60">
        <f t="shared" si="31"/>
        <v>0</v>
      </c>
      <c r="K115" s="27" t="e">
        <f t="shared" si="22"/>
        <v>#DIV/0!</v>
      </c>
      <c r="L115" s="94">
        <f t="shared" si="23"/>
        <v>0</v>
      </c>
    </row>
    <row r="116" spans="1:12" ht="18.75" customHeight="1" hidden="1">
      <c r="A116" s="57" t="s">
        <v>206</v>
      </c>
      <c r="B116" s="56" t="s">
        <v>207</v>
      </c>
      <c r="C116" s="90">
        <f aca="true" t="shared" si="32" ref="C116:H116">SUM(C117:C120)</f>
        <v>0</v>
      </c>
      <c r="D116" s="90">
        <f t="shared" si="32"/>
        <v>0</v>
      </c>
      <c r="E116" s="90">
        <f t="shared" si="32"/>
        <v>0</v>
      </c>
      <c r="F116" s="90">
        <f t="shared" si="32"/>
        <v>0</v>
      </c>
      <c r="G116" s="90">
        <f t="shared" si="32"/>
        <v>0</v>
      </c>
      <c r="H116" s="90">
        <f t="shared" si="32"/>
        <v>0</v>
      </c>
      <c r="I116" s="40" t="e">
        <f t="shared" si="30"/>
        <v>#DIV/0!</v>
      </c>
      <c r="J116" s="40">
        <f t="shared" si="31"/>
        <v>0</v>
      </c>
      <c r="K116" s="27" t="e">
        <f t="shared" si="22"/>
        <v>#DIV/0!</v>
      </c>
      <c r="L116" s="94">
        <f t="shared" si="23"/>
        <v>0</v>
      </c>
    </row>
    <row r="117" spans="1:12" ht="31.5" hidden="1">
      <c r="A117" s="58" t="s">
        <v>208</v>
      </c>
      <c r="B117" s="59" t="s">
        <v>209</v>
      </c>
      <c r="C117" s="91">
        <v>0</v>
      </c>
      <c r="D117" s="91"/>
      <c r="E117" s="91"/>
      <c r="F117" s="91"/>
      <c r="G117" s="91"/>
      <c r="H117" s="91"/>
      <c r="I117" s="25" t="e">
        <f t="shared" si="30"/>
        <v>#DIV/0!</v>
      </c>
      <c r="J117" s="60">
        <f t="shared" si="31"/>
        <v>0</v>
      </c>
      <c r="K117" s="27" t="e">
        <f aca="true" t="shared" si="33" ref="K117:K148">H117/D117</f>
        <v>#DIV/0!</v>
      </c>
      <c r="L117" s="94">
        <f aca="true" t="shared" si="34" ref="L117:L148">H117-D117</f>
        <v>0</v>
      </c>
    </row>
    <row r="118" spans="1:12" ht="30.75" customHeight="1" hidden="1">
      <c r="A118" s="58" t="s">
        <v>210</v>
      </c>
      <c r="B118" s="59" t="s">
        <v>211</v>
      </c>
      <c r="C118" s="91"/>
      <c r="D118" s="91"/>
      <c r="E118" s="91"/>
      <c r="F118" s="91"/>
      <c r="G118" s="91"/>
      <c r="H118" s="91"/>
      <c r="I118" s="25" t="e">
        <f>H118/C118</f>
        <v>#DIV/0!</v>
      </c>
      <c r="J118" s="26">
        <f>H118-C118</f>
        <v>0</v>
      </c>
      <c r="K118" s="27" t="e">
        <f t="shared" si="33"/>
        <v>#DIV/0!</v>
      </c>
      <c r="L118" s="94">
        <f t="shared" si="34"/>
        <v>0</v>
      </c>
    </row>
    <row r="119" spans="1:12" ht="31.5" hidden="1">
      <c r="A119" s="58" t="s">
        <v>212</v>
      </c>
      <c r="B119" s="59" t="s">
        <v>213</v>
      </c>
      <c r="C119" s="91">
        <v>0</v>
      </c>
      <c r="D119" s="91"/>
      <c r="E119" s="91">
        <v>0</v>
      </c>
      <c r="F119" s="91"/>
      <c r="G119" s="91"/>
      <c r="H119" s="91"/>
      <c r="I119" s="25" t="e">
        <f>H119/G119</f>
        <v>#DIV/0!</v>
      </c>
      <c r="J119" s="60">
        <f>H119-G119</f>
        <v>0</v>
      </c>
      <c r="K119" s="27" t="e">
        <f t="shared" si="33"/>
        <v>#DIV/0!</v>
      </c>
      <c r="L119" s="94">
        <f t="shared" si="34"/>
        <v>0</v>
      </c>
    </row>
    <row r="120" spans="1:12" ht="31.5" hidden="1">
      <c r="A120" s="58" t="s">
        <v>214</v>
      </c>
      <c r="B120" s="59" t="s">
        <v>215</v>
      </c>
      <c r="C120" s="91">
        <v>0</v>
      </c>
      <c r="D120" s="91"/>
      <c r="E120" s="91">
        <v>0</v>
      </c>
      <c r="F120" s="91"/>
      <c r="G120" s="91"/>
      <c r="H120" s="91"/>
      <c r="I120" s="25" t="e">
        <f>H120/G120</f>
        <v>#DIV/0!</v>
      </c>
      <c r="J120" s="60">
        <f>H120-G120</f>
        <v>0</v>
      </c>
      <c r="K120" s="27" t="e">
        <f t="shared" si="33"/>
        <v>#DIV/0!</v>
      </c>
      <c r="L120" s="94">
        <f t="shared" si="34"/>
        <v>0</v>
      </c>
    </row>
    <row r="121" spans="1:12" ht="15.75">
      <c r="A121" s="57" t="s">
        <v>216</v>
      </c>
      <c r="B121" s="56" t="s">
        <v>217</v>
      </c>
      <c r="C121" s="90" t="e">
        <f aca="true" t="shared" si="35" ref="C121:H121">SUM(C122:C130)</f>
        <v>#REF!</v>
      </c>
      <c r="D121" s="90" t="e">
        <f t="shared" si="35"/>
        <v>#REF!</v>
      </c>
      <c r="E121" s="90" t="e">
        <f t="shared" si="35"/>
        <v>#REF!</v>
      </c>
      <c r="F121" s="90" t="e">
        <f t="shared" si="35"/>
        <v>#REF!</v>
      </c>
      <c r="G121" s="90" t="e">
        <f t="shared" si="35"/>
        <v>#REF!</v>
      </c>
      <c r="H121" s="90" t="e">
        <f t="shared" si="35"/>
        <v>#REF!</v>
      </c>
      <c r="I121" s="40" t="e">
        <f>H121/G121</f>
        <v>#REF!</v>
      </c>
      <c r="J121" s="40" t="e">
        <f>H121-G121</f>
        <v>#REF!</v>
      </c>
      <c r="K121" s="89" t="e">
        <f t="shared" si="33"/>
        <v>#REF!</v>
      </c>
      <c r="L121" s="93" t="e">
        <f t="shared" si="34"/>
        <v>#REF!</v>
      </c>
    </row>
    <row r="122" spans="1:12" ht="15.75">
      <c r="A122" s="58" t="s">
        <v>218</v>
      </c>
      <c r="B122" s="59" t="s">
        <v>219</v>
      </c>
      <c r="C122" s="91" t="e">
        <f>Елань!C133+Алявы!C133+Березовка!C134+Большевик!C134+#REF!+#REF!+#REF!+Журавка!C136+#REF!+#REF!+#REF!+#REF!+#REF!+#REF!+#REF!+#REF!+#REF!</f>
        <v>#REF!</v>
      </c>
      <c r="D122" s="91" t="e">
        <f>Елань!G133+Алявы!G133+Березовка!G134+Большевик!D134+#REF!+#REF!+#REF!+Журавка!D136+#REF!+#REF!+#REF!+#REF!+#REF!+#REF!+#REF!+#REF!+#REF!</f>
        <v>#REF!</v>
      </c>
      <c r="E122" s="91" t="e">
        <f>Елань!H133+Алявы!H133+Березовка!H134+Большевик!E134+#REF!+#REF!+#REF!+Журавка!E136+#REF!+#REF!+#REF!+#REF!+#REF!+#REF!+#REF!+#REF!+#REF!</f>
        <v>#REF!</v>
      </c>
      <c r="F122" s="91" t="e">
        <f>Елань!I133+Алявы!I133+Березовка!I134+Большевик!F134+#REF!+#REF!+#REF!+Журавка!F136+#REF!+#REF!+#REF!+#REF!+#REF!+#REF!+#REF!+#REF!+#REF!</f>
        <v>#REF!</v>
      </c>
      <c r="G122" s="91" t="e">
        <f>Елань!J133+Алявы!J133+Березовка!J134+Большевик!G134+#REF!+#REF!+#REF!+Журавка!G136+#REF!+#REF!+#REF!+#REF!+#REF!+#REF!+#REF!+#REF!+#REF!</f>
        <v>#REF!</v>
      </c>
      <c r="H122" s="91" t="e">
        <f>Елань!#REF!+Алявы!#REF!+Березовка!#REF!+Большевик!H134+#REF!+#REF!+#REF!+Журавка!H136+#REF!+#REF!+#REF!+#REF!+#REF!+#REF!+#REF!+#REF!+#REF!</f>
        <v>#REF!</v>
      </c>
      <c r="I122" s="25" t="e">
        <f aca="true" t="shared" si="36" ref="I122:I130">H122/C122</f>
        <v>#REF!</v>
      </c>
      <c r="J122" s="26" t="e">
        <f aca="true" t="shared" si="37" ref="J122:J130">H122-C122</f>
        <v>#REF!</v>
      </c>
      <c r="K122" s="27" t="e">
        <f t="shared" si="33"/>
        <v>#REF!</v>
      </c>
      <c r="L122" s="95" t="e">
        <f t="shared" si="34"/>
        <v>#REF!</v>
      </c>
    </row>
    <row r="123" spans="1:12" ht="15.75">
      <c r="A123" s="58" t="s">
        <v>220</v>
      </c>
      <c r="B123" s="59" t="s">
        <v>221</v>
      </c>
      <c r="C123" s="91" t="e">
        <f>Елань!C134+Алявы!C134+Березовка!C135+Большевик!C135+#REF!+#REF!+#REF!+Журавка!C137+#REF!+#REF!+#REF!+#REF!+#REF!+#REF!+#REF!+#REF!+#REF!</f>
        <v>#REF!</v>
      </c>
      <c r="D123" s="91" t="e">
        <f>Елань!G134+Алявы!G134+Березовка!G135+Большевик!D135+#REF!+#REF!+#REF!+Журавка!D137+#REF!+#REF!+#REF!+#REF!+#REF!+#REF!+#REF!+#REF!+#REF!</f>
        <v>#REF!</v>
      </c>
      <c r="E123" s="91" t="e">
        <f>Елань!H134+Алявы!H134+Березовка!H135+Большевик!E135+#REF!+#REF!+#REF!+Журавка!E137+#REF!+#REF!+#REF!+#REF!+#REF!+#REF!+#REF!+#REF!+#REF!</f>
        <v>#REF!</v>
      </c>
      <c r="F123" s="91" t="e">
        <f>Елань!I134+Алявы!I134+Березовка!I135+Большевик!F135+#REF!+#REF!+#REF!+Журавка!F137+#REF!+#REF!+#REF!+#REF!+#REF!+#REF!+#REF!+#REF!+#REF!</f>
        <v>#REF!</v>
      </c>
      <c r="G123" s="91" t="e">
        <f>Елань!J134+Алявы!J134+Березовка!J135+Большевик!G135+#REF!+#REF!+#REF!+Журавка!G137+#REF!+#REF!+#REF!+#REF!+#REF!+#REF!+#REF!+#REF!+#REF!</f>
        <v>#REF!</v>
      </c>
      <c r="H123" s="91" t="e">
        <f>Елань!#REF!+Алявы!#REF!+Березовка!#REF!+Большевик!H135+#REF!+#REF!+#REF!+Журавка!H137+#REF!+#REF!+#REF!+#REF!+#REF!+#REF!+#REF!+#REF!+#REF!</f>
        <v>#REF!</v>
      </c>
      <c r="I123" s="25" t="e">
        <f t="shared" si="36"/>
        <v>#REF!</v>
      </c>
      <c r="J123" s="26" t="e">
        <f t="shared" si="37"/>
        <v>#REF!</v>
      </c>
      <c r="K123" s="27" t="e">
        <f t="shared" si="33"/>
        <v>#REF!</v>
      </c>
      <c r="L123" s="95" t="e">
        <f t="shared" si="34"/>
        <v>#REF!</v>
      </c>
    </row>
    <row r="124" spans="1:12" ht="15.75" hidden="1">
      <c r="A124" s="58" t="s">
        <v>222</v>
      </c>
      <c r="B124" s="59" t="s">
        <v>223</v>
      </c>
      <c r="C124" s="91"/>
      <c r="D124" s="91"/>
      <c r="E124" s="91"/>
      <c r="F124" s="91"/>
      <c r="G124" s="91"/>
      <c r="H124" s="91"/>
      <c r="I124" s="25" t="e">
        <f t="shared" si="36"/>
        <v>#DIV/0!</v>
      </c>
      <c r="J124" s="26">
        <f t="shared" si="37"/>
        <v>0</v>
      </c>
      <c r="K124" s="27" t="e">
        <f t="shared" si="33"/>
        <v>#DIV/0!</v>
      </c>
      <c r="L124" s="94">
        <f t="shared" si="34"/>
        <v>0</v>
      </c>
    </row>
    <row r="125" spans="1:12" ht="15.75" hidden="1">
      <c r="A125" s="58" t="s">
        <v>224</v>
      </c>
      <c r="B125" s="59" t="s">
        <v>225</v>
      </c>
      <c r="C125" s="91"/>
      <c r="D125" s="91"/>
      <c r="E125" s="91"/>
      <c r="F125" s="91"/>
      <c r="G125" s="91"/>
      <c r="H125" s="91"/>
      <c r="I125" s="25" t="e">
        <f t="shared" si="36"/>
        <v>#DIV/0!</v>
      </c>
      <c r="J125" s="26">
        <f t="shared" si="37"/>
        <v>0</v>
      </c>
      <c r="K125" s="27" t="e">
        <f t="shared" si="33"/>
        <v>#DIV/0!</v>
      </c>
      <c r="L125" s="94">
        <f t="shared" si="34"/>
        <v>0</v>
      </c>
    </row>
    <row r="126" spans="1:12" ht="31.5" hidden="1">
      <c r="A126" s="58" t="s">
        <v>226</v>
      </c>
      <c r="B126" s="59" t="s">
        <v>227</v>
      </c>
      <c r="C126" s="91"/>
      <c r="D126" s="91"/>
      <c r="E126" s="91"/>
      <c r="F126" s="91"/>
      <c r="G126" s="91"/>
      <c r="H126" s="91"/>
      <c r="I126" s="25" t="e">
        <f t="shared" si="36"/>
        <v>#DIV/0!</v>
      </c>
      <c r="J126" s="26">
        <f t="shared" si="37"/>
        <v>0</v>
      </c>
      <c r="K126" s="27" t="e">
        <f t="shared" si="33"/>
        <v>#DIV/0!</v>
      </c>
      <c r="L126" s="94">
        <f t="shared" si="34"/>
        <v>0</v>
      </c>
    </row>
    <row r="127" spans="1:12" ht="15.75" hidden="1">
      <c r="A127" s="58" t="s">
        <v>228</v>
      </c>
      <c r="B127" s="59" t="s">
        <v>229</v>
      </c>
      <c r="C127" s="91"/>
      <c r="D127" s="91"/>
      <c r="E127" s="91"/>
      <c r="F127" s="91"/>
      <c r="G127" s="91"/>
      <c r="H127" s="91"/>
      <c r="I127" s="25" t="e">
        <f t="shared" si="36"/>
        <v>#DIV/0!</v>
      </c>
      <c r="J127" s="26">
        <f t="shared" si="37"/>
        <v>0</v>
      </c>
      <c r="K127" s="27" t="e">
        <f t="shared" si="33"/>
        <v>#DIV/0!</v>
      </c>
      <c r="L127" s="94">
        <f t="shared" si="34"/>
        <v>0</v>
      </c>
    </row>
    <row r="128" spans="1:12" ht="18.75" customHeight="1" hidden="1">
      <c r="A128" s="58" t="s">
        <v>230</v>
      </c>
      <c r="B128" s="59" t="s">
        <v>231</v>
      </c>
      <c r="C128" s="91"/>
      <c r="D128" s="91"/>
      <c r="E128" s="91"/>
      <c r="F128" s="91"/>
      <c r="G128" s="91"/>
      <c r="H128" s="91"/>
      <c r="I128" s="25" t="e">
        <f t="shared" si="36"/>
        <v>#DIV/0!</v>
      </c>
      <c r="J128" s="26">
        <f t="shared" si="37"/>
        <v>0</v>
      </c>
      <c r="K128" s="27" t="e">
        <f t="shared" si="33"/>
        <v>#DIV/0!</v>
      </c>
      <c r="L128" s="94">
        <f t="shared" si="34"/>
        <v>0</v>
      </c>
    </row>
    <row r="129" spans="1:12" ht="31.5" hidden="1">
      <c r="A129" s="58" t="s">
        <v>232</v>
      </c>
      <c r="B129" s="59" t="s">
        <v>233</v>
      </c>
      <c r="C129" s="91"/>
      <c r="D129" s="91"/>
      <c r="E129" s="91"/>
      <c r="F129" s="91"/>
      <c r="G129" s="91"/>
      <c r="H129" s="91"/>
      <c r="I129" s="25" t="e">
        <f t="shared" si="36"/>
        <v>#DIV/0!</v>
      </c>
      <c r="J129" s="26">
        <f t="shared" si="37"/>
        <v>0</v>
      </c>
      <c r="K129" s="27" t="e">
        <f t="shared" si="33"/>
        <v>#DIV/0!</v>
      </c>
      <c r="L129" s="94">
        <f t="shared" si="34"/>
        <v>0</v>
      </c>
    </row>
    <row r="130" spans="1:12" ht="19.5" customHeight="1" hidden="1">
      <c r="A130" s="58" t="s">
        <v>234</v>
      </c>
      <c r="B130" s="59" t="s">
        <v>235</v>
      </c>
      <c r="C130" s="91"/>
      <c r="D130" s="91"/>
      <c r="E130" s="91"/>
      <c r="F130" s="91"/>
      <c r="G130" s="91"/>
      <c r="H130" s="91"/>
      <c r="I130" s="25" t="e">
        <f t="shared" si="36"/>
        <v>#DIV/0!</v>
      </c>
      <c r="J130" s="26">
        <f t="shared" si="37"/>
        <v>0</v>
      </c>
      <c r="K130" s="27" t="e">
        <f t="shared" si="33"/>
        <v>#DIV/0!</v>
      </c>
      <c r="L130" s="94">
        <f t="shared" si="34"/>
        <v>0</v>
      </c>
    </row>
    <row r="131" spans="1:12" ht="15.75" hidden="1">
      <c r="A131" s="58"/>
      <c r="B131" s="59" t="s">
        <v>236</v>
      </c>
      <c r="C131" s="91"/>
      <c r="D131" s="91"/>
      <c r="E131" s="91">
        <v>3157</v>
      </c>
      <c r="F131" s="91"/>
      <c r="G131" s="91"/>
      <c r="H131" s="91"/>
      <c r="I131" s="25" t="e">
        <f>H131/G131</f>
        <v>#DIV/0!</v>
      </c>
      <c r="J131" s="60">
        <f>H131-G131</f>
        <v>0</v>
      </c>
      <c r="K131" s="27" t="e">
        <f t="shared" si="33"/>
        <v>#DIV/0!</v>
      </c>
      <c r="L131" s="94">
        <f t="shared" si="34"/>
        <v>0</v>
      </c>
    </row>
    <row r="132" spans="1:12" ht="15.75" hidden="1">
      <c r="A132" s="58"/>
      <c r="B132" s="59" t="s">
        <v>237</v>
      </c>
      <c r="C132" s="91"/>
      <c r="D132" s="91"/>
      <c r="E132" s="91">
        <v>1352</v>
      </c>
      <c r="F132" s="91"/>
      <c r="G132" s="91"/>
      <c r="H132" s="91"/>
      <c r="I132" s="25" t="e">
        <f>H132/G132</f>
        <v>#DIV/0!</v>
      </c>
      <c r="J132" s="60">
        <f>H132-G132</f>
        <v>0</v>
      </c>
      <c r="K132" s="27" t="e">
        <f t="shared" si="33"/>
        <v>#DIV/0!</v>
      </c>
      <c r="L132" s="94">
        <f t="shared" si="34"/>
        <v>0</v>
      </c>
    </row>
    <row r="133" spans="1:12" ht="15.75" hidden="1">
      <c r="A133" s="58"/>
      <c r="B133" s="59" t="s">
        <v>238</v>
      </c>
      <c r="C133" s="91"/>
      <c r="D133" s="91"/>
      <c r="E133" s="91">
        <v>1595</v>
      </c>
      <c r="F133" s="91"/>
      <c r="G133" s="91"/>
      <c r="H133" s="91"/>
      <c r="I133" s="25" t="e">
        <f>H133/G133</f>
        <v>#DIV/0!</v>
      </c>
      <c r="J133" s="60">
        <f>H133-G133</f>
        <v>0</v>
      </c>
      <c r="K133" s="27" t="e">
        <f t="shared" si="33"/>
        <v>#DIV/0!</v>
      </c>
      <c r="L133" s="94">
        <f t="shared" si="34"/>
        <v>0</v>
      </c>
    </row>
    <row r="134" spans="1:12" ht="15.75" hidden="1">
      <c r="A134" s="58"/>
      <c r="B134" s="59" t="s">
        <v>239</v>
      </c>
      <c r="C134" s="91"/>
      <c r="D134" s="91"/>
      <c r="E134" s="91">
        <v>722</v>
      </c>
      <c r="F134" s="91"/>
      <c r="G134" s="91"/>
      <c r="H134" s="91"/>
      <c r="I134" s="25" t="e">
        <f>H134/G134</f>
        <v>#DIV/0!</v>
      </c>
      <c r="J134" s="60">
        <f>H134-G134</f>
        <v>0</v>
      </c>
      <c r="K134" s="27" t="e">
        <f t="shared" si="33"/>
        <v>#DIV/0!</v>
      </c>
      <c r="L134" s="94">
        <f t="shared" si="34"/>
        <v>0</v>
      </c>
    </row>
    <row r="135" spans="1:12" ht="31.5">
      <c r="A135" s="57" t="s">
        <v>240</v>
      </c>
      <c r="B135" s="56" t="s">
        <v>241</v>
      </c>
      <c r="C135" s="90" t="e">
        <f aca="true" t="shared" si="38" ref="C135:H135">SUM(C136:C141)</f>
        <v>#REF!</v>
      </c>
      <c r="D135" s="90" t="e">
        <f t="shared" si="38"/>
        <v>#REF!</v>
      </c>
      <c r="E135" s="90" t="e">
        <f t="shared" si="38"/>
        <v>#REF!</v>
      </c>
      <c r="F135" s="90" t="e">
        <f t="shared" si="38"/>
        <v>#REF!</v>
      </c>
      <c r="G135" s="90" t="e">
        <f t="shared" si="38"/>
        <v>#REF!</v>
      </c>
      <c r="H135" s="90" t="e">
        <f t="shared" si="38"/>
        <v>#REF!</v>
      </c>
      <c r="I135" s="40" t="e">
        <f>H135/G135</f>
        <v>#REF!</v>
      </c>
      <c r="J135" s="40" t="e">
        <f>H135-G135</f>
        <v>#REF!</v>
      </c>
      <c r="K135" s="89" t="e">
        <f t="shared" si="33"/>
        <v>#REF!</v>
      </c>
      <c r="L135" s="93" t="e">
        <f t="shared" si="34"/>
        <v>#REF!</v>
      </c>
    </row>
    <row r="136" spans="1:12" ht="15.75">
      <c r="A136" s="58" t="s">
        <v>242</v>
      </c>
      <c r="B136" s="59" t="s">
        <v>243</v>
      </c>
      <c r="C136" s="91" t="e">
        <f>Елань!C147+Алявы!C147+Березовка!C148+Большевик!C148+#REF!+#REF!+#REF!+Журавка!C150+#REF!+#REF!+#REF!+#REF!+#REF!+#REF!+#REF!+#REF!+#REF!</f>
        <v>#REF!</v>
      </c>
      <c r="D136" s="91" t="e">
        <f>Елань!G147+Алявы!G147+Березовка!G148+Большевик!D148+#REF!+#REF!+#REF!+Журавка!D150+#REF!+#REF!+#REF!+#REF!+#REF!+#REF!+#REF!+#REF!+#REF!</f>
        <v>#REF!</v>
      </c>
      <c r="E136" s="91" t="e">
        <f>Елань!H147+Алявы!H147+Березовка!H148+Большевик!E148+#REF!+#REF!+#REF!+Журавка!E150+#REF!+#REF!+#REF!+#REF!+#REF!+#REF!+#REF!+#REF!+#REF!</f>
        <v>#REF!</v>
      </c>
      <c r="F136" s="91" t="e">
        <f>Елань!I147+Алявы!I147+Березовка!I148+Большевик!F148+#REF!+#REF!+#REF!+Журавка!F150+#REF!+#REF!+#REF!+#REF!+#REF!+#REF!+#REF!+#REF!+#REF!</f>
        <v>#REF!</v>
      </c>
      <c r="G136" s="91" t="e">
        <f>Елань!J147+Алявы!J147+Березовка!J148+Большевик!G148+#REF!+#REF!+#REF!+Журавка!G150+#REF!+#REF!+#REF!+#REF!+#REF!+#REF!+#REF!+#REF!+#REF!</f>
        <v>#REF!</v>
      </c>
      <c r="H136" s="91" t="e">
        <f>Елань!#REF!+Алявы!#REF!+Березовка!#REF!+Большевик!H148+#REF!+#REF!+#REF!+Журавка!H150+#REF!+#REF!+#REF!+#REF!+#REF!+#REF!+#REF!+#REF!+#REF!</f>
        <v>#REF!</v>
      </c>
      <c r="I136" s="25" t="e">
        <f aca="true" t="shared" si="39" ref="I136:I141">H136/C136</f>
        <v>#REF!</v>
      </c>
      <c r="J136" s="26" t="e">
        <f aca="true" t="shared" si="40" ref="J136:J142">H136-C136</f>
        <v>#REF!</v>
      </c>
      <c r="K136" s="27" t="e">
        <f t="shared" si="33"/>
        <v>#REF!</v>
      </c>
      <c r="L136" s="95" t="e">
        <f t="shared" si="34"/>
        <v>#REF!</v>
      </c>
    </row>
    <row r="137" spans="1:12" ht="15.75" hidden="1">
      <c r="A137" s="58" t="s">
        <v>244</v>
      </c>
      <c r="B137" s="59" t="s">
        <v>245</v>
      </c>
      <c r="C137" s="91"/>
      <c r="D137" s="91"/>
      <c r="E137" s="91"/>
      <c r="F137" s="91"/>
      <c r="G137" s="91"/>
      <c r="H137" s="91"/>
      <c r="I137" s="25" t="e">
        <f t="shared" si="39"/>
        <v>#DIV/0!</v>
      </c>
      <c r="J137" s="26">
        <f t="shared" si="40"/>
        <v>0</v>
      </c>
      <c r="K137" s="27" t="e">
        <f t="shared" si="33"/>
        <v>#DIV/0!</v>
      </c>
      <c r="L137" s="94">
        <f t="shared" si="34"/>
        <v>0</v>
      </c>
    </row>
    <row r="138" spans="1:12" ht="15.75" hidden="1">
      <c r="A138" s="58" t="s">
        <v>246</v>
      </c>
      <c r="B138" s="59" t="s">
        <v>247</v>
      </c>
      <c r="C138" s="91"/>
      <c r="D138" s="91"/>
      <c r="E138" s="91"/>
      <c r="F138" s="91"/>
      <c r="G138" s="91"/>
      <c r="H138" s="91"/>
      <c r="I138" s="25" t="e">
        <f t="shared" si="39"/>
        <v>#DIV/0!</v>
      </c>
      <c r="J138" s="26">
        <f t="shared" si="40"/>
        <v>0</v>
      </c>
      <c r="K138" s="27" t="e">
        <f t="shared" si="33"/>
        <v>#DIV/0!</v>
      </c>
      <c r="L138" s="94">
        <f t="shared" si="34"/>
        <v>0</v>
      </c>
    </row>
    <row r="139" spans="1:12" ht="22.5" customHeight="1" hidden="1">
      <c r="A139" s="58" t="s">
        <v>248</v>
      </c>
      <c r="B139" s="59" t="s">
        <v>249</v>
      </c>
      <c r="C139" s="91"/>
      <c r="D139" s="91"/>
      <c r="E139" s="91"/>
      <c r="F139" s="91"/>
      <c r="G139" s="91"/>
      <c r="H139" s="91"/>
      <c r="I139" s="25" t="e">
        <f t="shared" si="39"/>
        <v>#DIV/0!</v>
      </c>
      <c r="J139" s="26">
        <f t="shared" si="40"/>
        <v>0</v>
      </c>
      <c r="K139" s="27" t="e">
        <f t="shared" si="33"/>
        <v>#DIV/0!</v>
      </c>
      <c r="L139" s="94">
        <f t="shared" si="34"/>
        <v>0</v>
      </c>
    </row>
    <row r="140" spans="1:12" ht="37.5" customHeight="1" hidden="1">
      <c r="A140" s="58" t="s">
        <v>250</v>
      </c>
      <c r="B140" s="59" t="s">
        <v>251</v>
      </c>
      <c r="C140" s="91"/>
      <c r="D140" s="91"/>
      <c r="E140" s="91"/>
      <c r="F140" s="91"/>
      <c r="G140" s="91"/>
      <c r="H140" s="91"/>
      <c r="I140" s="25" t="e">
        <f t="shared" si="39"/>
        <v>#DIV/0!</v>
      </c>
      <c r="J140" s="26">
        <f t="shared" si="40"/>
        <v>0</v>
      </c>
      <c r="K140" s="27" t="e">
        <f t="shared" si="33"/>
        <v>#DIV/0!</v>
      </c>
      <c r="L140" s="94">
        <f t="shared" si="34"/>
        <v>0</v>
      </c>
    </row>
    <row r="141" spans="1:12" ht="18.75" customHeight="1" hidden="1">
      <c r="A141" s="58" t="s">
        <v>252</v>
      </c>
      <c r="B141" s="59" t="s">
        <v>253</v>
      </c>
      <c r="C141" s="91"/>
      <c r="D141" s="91"/>
      <c r="E141" s="91"/>
      <c r="F141" s="91"/>
      <c r="G141" s="91"/>
      <c r="H141" s="91"/>
      <c r="I141" s="25" t="e">
        <f t="shared" si="39"/>
        <v>#DIV/0!</v>
      </c>
      <c r="J141" s="26">
        <f t="shared" si="40"/>
        <v>0</v>
      </c>
      <c r="K141" s="27" t="e">
        <f t="shared" si="33"/>
        <v>#DIV/0!</v>
      </c>
      <c r="L141" s="94">
        <f t="shared" si="34"/>
        <v>0</v>
      </c>
    </row>
    <row r="142" spans="1:12" ht="15.75" hidden="1">
      <c r="A142" s="58"/>
      <c r="B142" s="59" t="s">
        <v>254</v>
      </c>
      <c r="C142" s="91"/>
      <c r="D142" s="91"/>
      <c r="E142" s="91">
        <v>184</v>
      </c>
      <c r="F142" s="91"/>
      <c r="G142" s="91"/>
      <c r="H142" s="91"/>
      <c r="I142" s="25" t="e">
        <f>H142/G142</f>
        <v>#DIV/0!</v>
      </c>
      <c r="J142" s="26">
        <f t="shared" si="40"/>
        <v>0</v>
      </c>
      <c r="K142" s="27" t="e">
        <f t="shared" si="33"/>
        <v>#DIV/0!</v>
      </c>
      <c r="L142" s="94">
        <f t="shared" si="34"/>
        <v>0</v>
      </c>
    </row>
    <row r="143" spans="1:12" ht="15.75" hidden="1">
      <c r="A143" s="57" t="s">
        <v>255</v>
      </c>
      <c r="B143" s="56" t="s">
        <v>256</v>
      </c>
      <c r="C143" s="90">
        <f aca="true" t="shared" si="41" ref="C143:H143">SUM(C144:C147)</f>
        <v>0</v>
      </c>
      <c r="D143" s="90">
        <f t="shared" si="41"/>
        <v>0</v>
      </c>
      <c r="E143" s="90">
        <f t="shared" si="41"/>
        <v>0</v>
      </c>
      <c r="F143" s="90">
        <f t="shared" si="41"/>
        <v>0</v>
      </c>
      <c r="G143" s="90">
        <f t="shared" si="41"/>
        <v>0</v>
      </c>
      <c r="H143" s="90">
        <f t="shared" si="41"/>
        <v>0</v>
      </c>
      <c r="I143" s="40" t="e">
        <f>H143/G143</f>
        <v>#DIV/0!</v>
      </c>
      <c r="J143" s="40">
        <f>H143-G143</f>
        <v>0</v>
      </c>
      <c r="K143" s="27" t="e">
        <f t="shared" si="33"/>
        <v>#DIV/0!</v>
      </c>
      <c r="L143" s="94">
        <f t="shared" si="34"/>
        <v>0</v>
      </c>
    </row>
    <row r="144" spans="1:12" ht="15.75" hidden="1">
      <c r="A144" s="58" t="s">
        <v>257</v>
      </c>
      <c r="B144" s="59" t="s">
        <v>258</v>
      </c>
      <c r="C144" s="91"/>
      <c r="D144" s="91"/>
      <c r="E144" s="91"/>
      <c r="F144" s="91"/>
      <c r="G144" s="91"/>
      <c r="H144" s="91"/>
      <c r="I144" s="25" t="e">
        <f>H144/C144</f>
        <v>#DIV/0!</v>
      </c>
      <c r="J144" s="26">
        <f>H144-C144</f>
        <v>0</v>
      </c>
      <c r="K144" s="27" t="e">
        <f t="shared" si="33"/>
        <v>#DIV/0!</v>
      </c>
      <c r="L144" s="94">
        <f t="shared" si="34"/>
        <v>0</v>
      </c>
    </row>
    <row r="145" spans="1:12" ht="15.75" hidden="1">
      <c r="A145" s="58" t="s">
        <v>259</v>
      </c>
      <c r="B145" s="59" t="s">
        <v>260</v>
      </c>
      <c r="C145" s="91"/>
      <c r="D145" s="91"/>
      <c r="E145" s="91"/>
      <c r="F145" s="91"/>
      <c r="G145" s="91"/>
      <c r="H145" s="91"/>
      <c r="I145" s="25" t="e">
        <f>H145/C145</f>
        <v>#DIV/0!</v>
      </c>
      <c r="J145" s="26">
        <f>H145-C145</f>
        <v>0</v>
      </c>
      <c r="K145" s="27" t="e">
        <f t="shared" si="33"/>
        <v>#DIV/0!</v>
      </c>
      <c r="L145" s="94">
        <f t="shared" si="34"/>
        <v>0</v>
      </c>
    </row>
    <row r="146" spans="1:12" ht="31.5" hidden="1">
      <c r="A146" s="58" t="s">
        <v>261</v>
      </c>
      <c r="B146" s="59" t="s">
        <v>262</v>
      </c>
      <c r="C146" s="91"/>
      <c r="D146" s="91"/>
      <c r="E146" s="91"/>
      <c r="F146" s="91"/>
      <c r="G146" s="91"/>
      <c r="H146" s="91"/>
      <c r="I146" s="25" t="e">
        <f>H146/C146</f>
        <v>#DIV/0!</v>
      </c>
      <c r="J146" s="26">
        <f>H146-C146</f>
        <v>0</v>
      </c>
      <c r="K146" s="27" t="e">
        <f t="shared" si="33"/>
        <v>#DIV/0!</v>
      </c>
      <c r="L146" s="94">
        <f t="shared" si="34"/>
        <v>0</v>
      </c>
    </row>
    <row r="147" spans="1:12" ht="31.5" hidden="1">
      <c r="A147" s="58" t="s">
        <v>263</v>
      </c>
      <c r="B147" s="59" t="s">
        <v>264</v>
      </c>
      <c r="C147" s="91"/>
      <c r="D147" s="91"/>
      <c r="E147" s="91"/>
      <c r="F147" s="91"/>
      <c r="G147" s="91"/>
      <c r="H147" s="91"/>
      <c r="I147" s="25" t="e">
        <f>H147/C147</f>
        <v>#DIV/0!</v>
      </c>
      <c r="J147" s="26">
        <f>H147-C147</f>
        <v>0</v>
      </c>
      <c r="K147" s="27" t="e">
        <f t="shared" si="33"/>
        <v>#DIV/0!</v>
      </c>
      <c r="L147" s="94">
        <f t="shared" si="34"/>
        <v>0</v>
      </c>
    </row>
    <row r="148" spans="1:12" ht="15.75">
      <c r="A148" s="57" t="s">
        <v>265</v>
      </c>
      <c r="B148" s="56" t="s">
        <v>266</v>
      </c>
      <c r="C148" s="90" t="e">
        <f aca="true" t="shared" si="42" ref="C148:H148">C149</f>
        <v>#REF!</v>
      </c>
      <c r="D148" s="90" t="e">
        <f t="shared" si="42"/>
        <v>#REF!</v>
      </c>
      <c r="E148" s="90" t="e">
        <f t="shared" si="42"/>
        <v>#REF!</v>
      </c>
      <c r="F148" s="90" t="e">
        <f t="shared" si="42"/>
        <v>#REF!</v>
      </c>
      <c r="G148" s="90" t="e">
        <f t="shared" si="42"/>
        <v>#REF!</v>
      </c>
      <c r="H148" s="90" t="e">
        <f t="shared" si="42"/>
        <v>#REF!</v>
      </c>
      <c r="I148" s="40" t="e">
        <f>H148/G148</f>
        <v>#REF!</v>
      </c>
      <c r="J148" s="40" t="e">
        <f>H148-G148</f>
        <v>#REF!</v>
      </c>
      <c r="K148" s="89" t="e">
        <f t="shared" si="33"/>
        <v>#REF!</v>
      </c>
      <c r="L148" s="93" t="e">
        <f t="shared" si="34"/>
        <v>#REF!</v>
      </c>
    </row>
    <row r="149" spans="1:12" ht="31.5">
      <c r="A149" s="58" t="s">
        <v>267</v>
      </c>
      <c r="B149" s="59" t="s">
        <v>268</v>
      </c>
      <c r="C149" s="91" t="e">
        <f>Елань!C160+Алявы!C160+Березовка!C161+Большевик!C161+#REF!+#REF!+#REF!+Журавка!C163+#REF!+#REF!+#REF!+#REF!+#REF!+#REF!+#REF!+#REF!+#REF!</f>
        <v>#REF!</v>
      </c>
      <c r="D149" s="91" t="e">
        <f>Елань!G160+Алявы!G160+Березовка!G161+Большевик!D161+#REF!+#REF!+#REF!+Журавка!D163+#REF!+#REF!+#REF!+#REF!+#REF!+#REF!+#REF!+#REF!+#REF!</f>
        <v>#REF!</v>
      </c>
      <c r="E149" s="91" t="e">
        <f>Елань!H160+Алявы!H160+Березовка!H161+Большевик!E161+#REF!+#REF!+#REF!+Журавка!E163+#REF!+#REF!+#REF!+#REF!+#REF!+#REF!+#REF!+#REF!+#REF!</f>
        <v>#REF!</v>
      </c>
      <c r="F149" s="91" t="e">
        <f>Елань!I160+Алявы!I160+Березовка!I161+Большевик!F161+#REF!+#REF!+#REF!+Журавка!F163+#REF!+#REF!+#REF!+#REF!+#REF!+#REF!+#REF!+#REF!+#REF!</f>
        <v>#REF!</v>
      </c>
      <c r="G149" s="91" t="e">
        <f>Елань!J160+Алявы!J160+Березовка!J161+Большевик!G161+#REF!+#REF!+#REF!+Журавка!G163+#REF!+#REF!+#REF!+#REF!+#REF!+#REF!+#REF!+#REF!+#REF!</f>
        <v>#REF!</v>
      </c>
      <c r="H149" s="91" t="e">
        <f>Елань!#REF!+Алявы!#REF!+Березовка!#REF!+Большевик!H161+#REF!+#REF!+#REF!+Журавка!H163+#REF!+#REF!+#REF!+#REF!+#REF!+#REF!+#REF!+#REF!+#REF!</f>
        <v>#REF!</v>
      </c>
      <c r="I149" s="25" t="e">
        <f>H149/C149</f>
        <v>#REF!</v>
      </c>
      <c r="J149" s="26" t="e">
        <f>H149-C149</f>
        <v>#REF!</v>
      </c>
      <c r="K149" s="27" t="e">
        <f aca="true" t="shared" si="43" ref="K149:K155">H149/D149</f>
        <v>#REF!</v>
      </c>
      <c r="L149" s="95" t="e">
        <f aca="true" t="shared" si="44" ref="L149:L156">H149-D149</f>
        <v>#REF!</v>
      </c>
    </row>
    <row r="150" spans="1:12" ht="15.75" hidden="1">
      <c r="A150" s="58"/>
      <c r="B150" s="59" t="s">
        <v>269</v>
      </c>
      <c r="C150" s="91"/>
      <c r="D150" s="91"/>
      <c r="E150" s="91"/>
      <c r="F150" s="91"/>
      <c r="G150" s="91"/>
      <c r="H150" s="91"/>
      <c r="I150" s="25" t="e">
        <f>H150/G150</f>
        <v>#DIV/0!</v>
      </c>
      <c r="J150" s="60">
        <f>H150-G150</f>
        <v>0</v>
      </c>
      <c r="K150" s="27" t="e">
        <f t="shared" si="43"/>
        <v>#DIV/0!</v>
      </c>
      <c r="L150" s="94">
        <f t="shared" si="44"/>
        <v>0</v>
      </c>
    </row>
    <row r="151" spans="1:12" ht="18.75" customHeight="1" hidden="1">
      <c r="A151" s="58"/>
      <c r="B151" s="59" t="s">
        <v>270</v>
      </c>
      <c r="C151" s="91"/>
      <c r="D151" s="91"/>
      <c r="E151" s="91"/>
      <c r="F151" s="91"/>
      <c r="G151" s="91"/>
      <c r="H151" s="91"/>
      <c r="I151" s="25" t="e">
        <f>H151/G151</f>
        <v>#DIV/0!</v>
      </c>
      <c r="J151" s="60">
        <f>H151-G151</f>
        <v>0</v>
      </c>
      <c r="K151" s="27" t="e">
        <f t="shared" si="43"/>
        <v>#DIV/0!</v>
      </c>
      <c r="L151" s="94">
        <f t="shared" si="44"/>
        <v>0</v>
      </c>
    </row>
    <row r="152" spans="1:12" ht="15.75" hidden="1">
      <c r="A152" s="58"/>
      <c r="B152" s="59" t="s">
        <v>271</v>
      </c>
      <c r="C152" s="91"/>
      <c r="D152" s="91"/>
      <c r="E152" s="91"/>
      <c r="F152" s="91"/>
      <c r="G152" s="91"/>
      <c r="H152" s="91"/>
      <c r="I152" s="25" t="e">
        <f>H152/G152</f>
        <v>#DIV/0!</v>
      </c>
      <c r="J152" s="60">
        <f>H152-G152</f>
        <v>0</v>
      </c>
      <c r="K152" s="27" t="e">
        <f t="shared" si="43"/>
        <v>#DIV/0!</v>
      </c>
      <c r="L152" s="94">
        <f t="shared" si="44"/>
        <v>0</v>
      </c>
    </row>
    <row r="153" spans="1:12" ht="15.75">
      <c r="A153" s="57" t="s">
        <v>272</v>
      </c>
      <c r="B153" s="56" t="s">
        <v>273</v>
      </c>
      <c r="C153" s="90" t="e">
        <f aca="true" t="shared" si="45" ref="C153:H153">C154</f>
        <v>#REF!</v>
      </c>
      <c r="D153" s="90" t="e">
        <f t="shared" si="45"/>
        <v>#REF!</v>
      </c>
      <c r="E153" s="90" t="e">
        <f t="shared" si="45"/>
        <v>#REF!</v>
      </c>
      <c r="F153" s="90" t="e">
        <f t="shared" si="45"/>
        <v>#REF!</v>
      </c>
      <c r="G153" s="90" t="e">
        <f t="shared" si="45"/>
        <v>#REF!</v>
      </c>
      <c r="H153" s="90" t="e">
        <f t="shared" si="45"/>
        <v>#REF!</v>
      </c>
      <c r="I153" s="40" t="e">
        <f>H153/G153</f>
        <v>#REF!</v>
      </c>
      <c r="J153" s="40" t="e">
        <f>H153-G153</f>
        <v>#REF!</v>
      </c>
      <c r="K153" s="89" t="e">
        <f t="shared" si="43"/>
        <v>#REF!</v>
      </c>
      <c r="L153" s="93" t="e">
        <f t="shared" si="44"/>
        <v>#REF!</v>
      </c>
    </row>
    <row r="154" spans="1:12" ht="31.5">
      <c r="A154" s="58" t="s">
        <v>274</v>
      </c>
      <c r="B154" s="59" t="s">
        <v>275</v>
      </c>
      <c r="C154" s="91" t="e">
        <f>Елань!C165+Алявы!C165+Березовка!C166+Большевик!C166+#REF!+#REF!+#REF!+Журавка!C168+#REF!+#REF!+#REF!+#REF!+#REF!+#REF!+#REF!+#REF!+#REF!</f>
        <v>#REF!</v>
      </c>
      <c r="D154" s="91" t="e">
        <f>Елань!G165+Алявы!G165+Березовка!G166+Большевик!D166+#REF!+#REF!+#REF!+Журавка!D168+#REF!+#REF!+#REF!+#REF!+#REF!+#REF!+#REF!+#REF!+#REF!</f>
        <v>#REF!</v>
      </c>
      <c r="E154" s="91" t="e">
        <f>Елань!H165+Алявы!H165+Березовка!H166+Большевик!E166+#REF!+#REF!+#REF!+Журавка!E168+#REF!+#REF!+#REF!+#REF!+#REF!+#REF!+#REF!+#REF!+#REF!</f>
        <v>#REF!</v>
      </c>
      <c r="F154" s="91" t="e">
        <f>Елань!I165+Алявы!I165+Березовка!I166+Большевик!F166+#REF!+#REF!+#REF!+Журавка!F168+#REF!+#REF!+#REF!+#REF!+#REF!+#REF!+#REF!+#REF!+#REF!</f>
        <v>#REF!</v>
      </c>
      <c r="G154" s="91" t="e">
        <f>Елань!J165+Алявы!J165+Березовка!J166+Большевик!G166+#REF!+#REF!+#REF!+Журавка!G168+#REF!+#REF!+#REF!+#REF!+#REF!+#REF!+#REF!+#REF!+#REF!</f>
        <v>#REF!</v>
      </c>
      <c r="H154" s="91" t="e">
        <f>Елань!#REF!+Алявы!#REF!+Березовка!#REF!+Большевик!H166+#REF!+#REF!+#REF!+Журавка!H168+#REF!+#REF!+#REF!+#REF!+#REF!+#REF!+#REF!+#REF!+#REF!</f>
        <v>#REF!</v>
      </c>
      <c r="I154" s="25" t="e">
        <f>H154/C154</f>
        <v>#REF!</v>
      </c>
      <c r="J154" s="26" t="e">
        <f>H154-C154</f>
        <v>#REF!</v>
      </c>
      <c r="K154" s="27" t="e">
        <f t="shared" si="43"/>
        <v>#REF!</v>
      </c>
      <c r="L154" s="95" t="e">
        <f t="shared" si="44"/>
        <v>#REF!</v>
      </c>
    </row>
    <row r="155" spans="1:12" ht="21" customHeight="1">
      <c r="A155" s="62" t="s">
        <v>276</v>
      </c>
      <c r="B155" s="63" t="s">
        <v>277</v>
      </c>
      <c r="C155" s="90" t="e">
        <f aca="true" t="shared" si="46" ref="C155:H155">C64+C79+C88+C97+C116+C121+C135+C143+C148+C153</f>
        <v>#REF!</v>
      </c>
      <c r="D155" s="90" t="e">
        <f t="shared" si="46"/>
        <v>#REF!</v>
      </c>
      <c r="E155" s="90" t="e">
        <f t="shared" si="46"/>
        <v>#REF!</v>
      </c>
      <c r="F155" s="90" t="e">
        <f t="shared" si="46"/>
        <v>#REF!</v>
      </c>
      <c r="G155" s="90" t="e">
        <f t="shared" si="46"/>
        <v>#REF!</v>
      </c>
      <c r="H155" s="90" t="e">
        <f t="shared" si="46"/>
        <v>#REF!</v>
      </c>
      <c r="I155" s="40" t="e">
        <f>H155/G155</f>
        <v>#REF!</v>
      </c>
      <c r="J155" s="40" t="e">
        <f>H155-G155</f>
        <v>#REF!</v>
      </c>
      <c r="K155" s="89" t="e">
        <f t="shared" si="43"/>
        <v>#REF!</v>
      </c>
      <c r="L155" s="93" t="e">
        <f t="shared" si="44"/>
        <v>#REF!</v>
      </c>
    </row>
    <row r="156" spans="1:12" ht="65.25" customHeight="1" hidden="1">
      <c r="A156" s="64" t="s">
        <v>278</v>
      </c>
      <c r="B156" s="65" t="s">
        <v>279</v>
      </c>
      <c r="C156" s="92" t="e">
        <f>C62-C155</f>
        <v>#REF!</v>
      </c>
      <c r="D156" s="92" t="e">
        <f>D62-D155</f>
        <v>#REF!</v>
      </c>
      <c r="E156" s="92" t="e">
        <f>E62-E155</f>
        <v>#REF!</v>
      </c>
      <c r="F156" s="92"/>
      <c r="G156" s="92" t="e">
        <f>G62-G155</f>
        <v>#REF!</v>
      </c>
      <c r="H156" s="92" t="e">
        <f>H62-H155</f>
        <v>#REF!</v>
      </c>
      <c r="I156" s="67"/>
      <c r="J156" s="66"/>
      <c r="K156" s="68"/>
      <c r="L156" s="95" t="e">
        <f t="shared" si="44"/>
        <v>#REF!</v>
      </c>
    </row>
    <row r="157" spans="1:12" ht="33" customHeight="1" hidden="1">
      <c r="A157" s="211" t="s">
        <v>280</v>
      </c>
      <c r="B157" s="212"/>
      <c r="C157" s="212"/>
      <c r="D157" s="212"/>
      <c r="E157" s="212"/>
      <c r="F157" s="212"/>
      <c r="G157" s="212"/>
      <c r="H157" s="212"/>
      <c r="I157" s="206"/>
      <c r="J157" s="206"/>
      <c r="K157" s="206"/>
      <c r="L157" s="206"/>
    </row>
    <row r="158" spans="1:12" ht="94.5" hidden="1">
      <c r="A158" s="69" t="s">
        <v>281</v>
      </c>
      <c r="B158" s="70" t="s">
        <v>282</v>
      </c>
      <c r="C158" s="71">
        <v>0</v>
      </c>
      <c r="D158" s="71"/>
      <c r="E158" s="71">
        <v>0</v>
      </c>
      <c r="F158" s="71"/>
      <c r="G158" s="71"/>
      <c r="H158" s="71">
        <v>0</v>
      </c>
      <c r="I158" s="72" t="e">
        <f>H158/C158</f>
        <v>#DIV/0!</v>
      </c>
      <c r="J158" s="73">
        <f aca="true" t="shared" si="47" ref="J158:J168">H158-C158</f>
        <v>0</v>
      </c>
      <c r="K158" s="72" t="e">
        <f>H158/E158</f>
        <v>#DIV/0!</v>
      </c>
      <c r="L158">
        <f aca="true" t="shared" si="48" ref="L158:L168">H158-E158</f>
        <v>0</v>
      </c>
    </row>
    <row r="159" spans="1:12" ht="189" customHeight="1" hidden="1">
      <c r="A159" s="69" t="s">
        <v>283</v>
      </c>
      <c r="B159" s="70" t="s">
        <v>284</v>
      </c>
      <c r="C159" s="74">
        <v>0</v>
      </c>
      <c r="D159" s="74"/>
      <c r="E159" s="74">
        <v>0</v>
      </c>
      <c r="F159" s="74"/>
      <c r="G159" s="74"/>
      <c r="H159" s="74">
        <v>-299</v>
      </c>
      <c r="I159" s="27"/>
      <c r="J159" s="75">
        <f t="shared" si="47"/>
        <v>-299</v>
      </c>
      <c r="K159" s="27"/>
      <c r="L159" s="76">
        <f t="shared" si="48"/>
        <v>-299</v>
      </c>
    </row>
    <row r="160" spans="1:12" ht="31.5" hidden="1">
      <c r="A160" s="69" t="s">
        <v>285</v>
      </c>
      <c r="B160" s="70" t="s">
        <v>286</v>
      </c>
      <c r="C160" s="74">
        <v>5818</v>
      </c>
      <c r="D160" s="74"/>
      <c r="E160" s="74">
        <v>1832</v>
      </c>
      <c r="F160" s="74"/>
      <c r="G160" s="74"/>
      <c r="H160" s="74"/>
      <c r="I160" s="27">
        <f>H160/C160</f>
        <v>0</v>
      </c>
      <c r="J160" s="75">
        <f t="shared" si="47"/>
        <v>-5818</v>
      </c>
      <c r="K160" s="27">
        <f>H160/E160</f>
        <v>0</v>
      </c>
      <c r="L160" s="76">
        <f t="shared" si="48"/>
        <v>-1832</v>
      </c>
    </row>
    <row r="161" spans="1:12" ht="47.25" hidden="1">
      <c r="A161" s="69" t="s">
        <v>287</v>
      </c>
      <c r="B161" s="70" t="s">
        <v>288</v>
      </c>
      <c r="C161" s="74">
        <v>0</v>
      </c>
      <c r="D161" s="74"/>
      <c r="E161" s="74">
        <v>0</v>
      </c>
      <c r="F161" s="74"/>
      <c r="G161" s="74"/>
      <c r="H161" s="74">
        <v>0</v>
      </c>
      <c r="I161" s="27"/>
      <c r="J161" s="75">
        <f t="shared" si="47"/>
        <v>0</v>
      </c>
      <c r="K161" s="27"/>
      <c r="L161" s="76">
        <f t="shared" si="48"/>
        <v>0</v>
      </c>
    </row>
    <row r="162" spans="1:12" ht="63" hidden="1">
      <c r="A162" s="77" t="s">
        <v>289</v>
      </c>
      <c r="B162" s="78" t="s">
        <v>290</v>
      </c>
      <c r="C162" s="79">
        <v>0</v>
      </c>
      <c r="D162" s="79"/>
      <c r="E162" s="79">
        <v>0</v>
      </c>
      <c r="F162" s="79"/>
      <c r="G162" s="79"/>
      <c r="H162" s="79">
        <v>0</v>
      </c>
      <c r="I162" s="27" t="e">
        <f>H162/C162</f>
        <v>#DIV/0!</v>
      </c>
      <c r="J162" s="75">
        <f t="shared" si="47"/>
        <v>0</v>
      </c>
      <c r="K162" s="27" t="e">
        <f>H162/E162</f>
        <v>#DIV/0!</v>
      </c>
      <c r="L162" s="76">
        <f t="shared" si="48"/>
        <v>0</v>
      </c>
    </row>
    <row r="163" spans="1:12" ht="47.25" hidden="1">
      <c r="A163" s="77" t="s">
        <v>291</v>
      </c>
      <c r="B163" s="78" t="s">
        <v>292</v>
      </c>
      <c r="C163" s="79">
        <v>500</v>
      </c>
      <c r="D163" s="79"/>
      <c r="E163" s="79">
        <v>30</v>
      </c>
      <c r="F163" s="79"/>
      <c r="G163" s="79"/>
      <c r="H163" s="79">
        <v>20</v>
      </c>
      <c r="I163" s="27">
        <f>H163/C163</f>
        <v>0.04</v>
      </c>
      <c r="J163" s="75">
        <f t="shared" si="47"/>
        <v>-480</v>
      </c>
      <c r="K163" s="27">
        <f>H163/E163</f>
        <v>0.6666666666666666</v>
      </c>
      <c r="L163" s="76">
        <f t="shared" si="48"/>
        <v>-10</v>
      </c>
    </row>
    <row r="164" spans="1:12" ht="21" hidden="1">
      <c r="A164" s="77" t="s">
        <v>293</v>
      </c>
      <c r="B164" s="78" t="s">
        <v>294</v>
      </c>
      <c r="C164" s="80">
        <f>C166-C165</f>
        <v>982</v>
      </c>
      <c r="D164" s="80"/>
      <c r="E164" s="80">
        <f>E166-E165</f>
        <v>982</v>
      </c>
      <c r="F164" s="80"/>
      <c r="G164" s="80"/>
      <c r="H164" s="80">
        <f>H166-H165</f>
        <v>-4241</v>
      </c>
      <c r="I164" s="36">
        <f>H164/C164</f>
        <v>-4.318737270875764</v>
      </c>
      <c r="J164" s="81">
        <f t="shared" si="47"/>
        <v>-5223</v>
      </c>
      <c r="K164" s="36">
        <f>H164/E164</f>
        <v>-4.318737270875764</v>
      </c>
      <c r="L164" s="82">
        <f t="shared" si="48"/>
        <v>-5223</v>
      </c>
    </row>
    <row r="165" spans="1:12" ht="12.75" hidden="1">
      <c r="A165" s="77"/>
      <c r="B165" s="83" t="s">
        <v>295</v>
      </c>
      <c r="C165" s="84"/>
      <c r="D165" s="84"/>
      <c r="E165" s="84"/>
      <c r="F165" s="84"/>
      <c r="G165" s="84"/>
      <c r="H165" s="84">
        <v>40205</v>
      </c>
      <c r="I165" s="27"/>
      <c r="J165" s="75">
        <f t="shared" si="47"/>
        <v>40205</v>
      </c>
      <c r="K165" s="27"/>
      <c r="L165" s="76">
        <f t="shared" si="48"/>
        <v>40205</v>
      </c>
    </row>
    <row r="166" spans="1:12" ht="12.75" hidden="1">
      <c r="A166" s="77"/>
      <c r="B166" s="83" t="s">
        <v>296</v>
      </c>
      <c r="C166" s="84">
        <v>982</v>
      </c>
      <c r="D166" s="84"/>
      <c r="E166" s="84">
        <v>982</v>
      </c>
      <c r="F166" s="84"/>
      <c r="G166" s="84"/>
      <c r="H166" s="84">
        <v>35964</v>
      </c>
      <c r="I166" s="27">
        <f>H166/C166</f>
        <v>36.623217922606926</v>
      </c>
      <c r="J166" s="75">
        <f t="shared" si="47"/>
        <v>34982</v>
      </c>
      <c r="K166" s="27">
        <f>H166/E166</f>
        <v>36.623217922606926</v>
      </c>
      <c r="L166" s="76">
        <f t="shared" si="48"/>
        <v>34982</v>
      </c>
    </row>
    <row r="167" spans="1:12" ht="21" hidden="1">
      <c r="A167" s="77" t="s">
        <v>297</v>
      </c>
      <c r="B167" s="85" t="s">
        <v>298</v>
      </c>
      <c r="C167" s="79">
        <v>0</v>
      </c>
      <c r="D167" s="79"/>
      <c r="E167" s="79">
        <v>0</v>
      </c>
      <c r="F167" s="79"/>
      <c r="G167" s="79"/>
      <c r="H167" s="79">
        <v>0</v>
      </c>
      <c r="I167" s="27" t="e">
        <f>H167/C167</f>
        <v>#DIV/0!</v>
      </c>
      <c r="J167" s="75">
        <f t="shared" si="47"/>
        <v>0</v>
      </c>
      <c r="K167" s="27" t="e">
        <f>H167/E167</f>
        <v>#DIV/0!</v>
      </c>
      <c r="L167" s="76">
        <f t="shared" si="48"/>
        <v>0</v>
      </c>
    </row>
    <row r="168" spans="1:12" ht="31.5" hidden="1">
      <c r="A168" s="86" t="s">
        <v>299</v>
      </c>
      <c r="B168" s="87" t="s">
        <v>300</v>
      </c>
      <c r="C168" s="88">
        <f>C158+C159+C160+C161+C162+C163+C164+C167</f>
        <v>7300</v>
      </c>
      <c r="D168" s="88"/>
      <c r="E168" s="88">
        <f>E158+E159+E160+E161+E162+E163+E164+E167</f>
        <v>2844</v>
      </c>
      <c r="F168" s="88"/>
      <c r="G168" s="88"/>
      <c r="H168" s="88">
        <f>H158+H159+H160+H161+H162+H163+H164+H167</f>
        <v>-4520</v>
      </c>
      <c r="I168" s="36">
        <f>H168/C168</f>
        <v>-0.6191780821917808</v>
      </c>
      <c r="J168" s="81">
        <f t="shared" si="47"/>
        <v>-11820</v>
      </c>
      <c r="K168" s="36">
        <f>H168/E168</f>
        <v>-1.589310829817159</v>
      </c>
      <c r="L168" s="82">
        <f t="shared" si="48"/>
        <v>-7364</v>
      </c>
    </row>
    <row r="169" spans="1:12" ht="23.25" customHeight="1">
      <c r="A169" s="205" t="s">
        <v>301</v>
      </c>
      <c r="B169" s="205"/>
      <c r="I169" s="223" t="s">
        <v>302</v>
      </c>
      <c r="J169" s="206"/>
      <c r="K169" s="206"/>
      <c r="L169" s="206"/>
    </row>
  </sheetData>
  <sheetProtection/>
  <mergeCells count="9">
    <mergeCell ref="A169:B169"/>
    <mergeCell ref="C1:L1"/>
    <mergeCell ref="A30:B30"/>
    <mergeCell ref="A2:L2"/>
    <mergeCell ref="A157:L157"/>
    <mergeCell ref="A5:L5"/>
    <mergeCell ref="A63:L63"/>
    <mergeCell ref="A41:A51"/>
    <mergeCell ref="I169:L16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pane xSplit="2" ySplit="3" topLeftCell="C10" activePane="bottomRight" state="frozen"/>
      <selection pane="topLeft" activeCell="A2" sqref="A2"/>
      <selection pane="topRight" activeCell="C2" sqref="C2"/>
      <selection pane="bottomLeft" activeCell="A4" sqref="A4"/>
      <selection pane="bottomRight" activeCell="M29" sqref="M29"/>
    </sheetView>
  </sheetViews>
  <sheetFormatPr defaultColWidth="9.00390625" defaultRowHeight="12.75"/>
  <cols>
    <col min="1" max="1" width="17.25390625" style="1" bestFit="1" customWidth="1"/>
    <col min="2" max="2" width="37.125" style="0" customWidth="1"/>
    <col min="3" max="3" width="12.625" style="0" customWidth="1"/>
    <col min="4" max="6" width="10.625" style="0" customWidth="1"/>
    <col min="7" max="7" width="12.75390625" style="0" customWidth="1"/>
    <col min="8" max="8" width="8.375" style="0" hidden="1" customWidth="1"/>
    <col min="9" max="10" width="11.75390625" style="0" hidden="1" customWidth="1"/>
    <col min="11" max="11" width="8.25390625" style="0" hidden="1" customWidth="1"/>
    <col min="12" max="12" width="9.75390625" style="0" hidden="1" customWidth="1"/>
  </cols>
  <sheetData>
    <row r="1" spans="3:12" ht="4.5" customHeight="1" hidden="1">
      <c r="C1" s="205" t="s">
        <v>0</v>
      </c>
      <c r="D1" s="205"/>
      <c r="E1" s="205"/>
      <c r="F1" s="205"/>
      <c r="G1" s="205"/>
      <c r="H1" s="206"/>
      <c r="I1" s="206"/>
      <c r="J1" s="206"/>
      <c r="K1" s="206"/>
      <c r="L1" s="206"/>
    </row>
    <row r="2" spans="1:12" ht="21" thickBot="1">
      <c r="A2" s="209" t="s">
        <v>316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8" customFormat="1" ht="70.5" customHeight="1" thickBot="1">
      <c r="A3" s="2" t="s">
        <v>1</v>
      </c>
      <c r="B3" s="3" t="s">
        <v>2</v>
      </c>
      <c r="C3" s="4" t="s">
        <v>306</v>
      </c>
      <c r="D3" s="4" t="s">
        <v>310</v>
      </c>
      <c r="E3" s="4" t="s">
        <v>311</v>
      </c>
      <c r="F3" s="4" t="s">
        <v>312</v>
      </c>
      <c r="G3" s="4" t="s">
        <v>307</v>
      </c>
      <c r="H3" s="5" t="s">
        <v>5</v>
      </c>
      <c r="I3" s="5" t="s">
        <v>6</v>
      </c>
      <c r="J3" s="5" t="s">
        <v>7</v>
      </c>
      <c r="K3" s="6" t="s">
        <v>9</v>
      </c>
      <c r="L3" s="6" t="s">
        <v>10</v>
      </c>
    </row>
    <row r="4" spans="1:12" s="14" customFormat="1" ht="17.25" customHeight="1" thickBot="1">
      <c r="A4" s="9">
        <v>1</v>
      </c>
      <c r="B4" s="10">
        <v>2</v>
      </c>
      <c r="C4" s="11" t="s">
        <v>11</v>
      </c>
      <c r="D4" s="11"/>
      <c r="E4" s="11"/>
      <c r="F4" s="11"/>
      <c r="G4" s="11" t="s">
        <v>12</v>
      </c>
      <c r="H4" s="11" t="s">
        <v>13</v>
      </c>
      <c r="I4" s="11"/>
      <c r="J4" s="11"/>
      <c r="K4" s="12">
        <v>6</v>
      </c>
      <c r="L4" s="12">
        <v>7</v>
      </c>
    </row>
    <row r="5" spans="1:12" ht="15.75" customHeight="1">
      <c r="A5" s="213" t="s">
        <v>14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52.5" customHeight="1">
      <c r="A6" s="15" t="s">
        <v>15</v>
      </c>
      <c r="B6" s="16" t="s">
        <v>16</v>
      </c>
      <c r="C6" s="17"/>
      <c r="D6" s="17"/>
      <c r="E6" s="17"/>
      <c r="F6" s="17"/>
      <c r="G6" s="17"/>
      <c r="H6" s="17"/>
      <c r="I6" s="17"/>
      <c r="J6" s="17"/>
      <c r="K6" s="18"/>
      <c r="L6" s="18"/>
    </row>
    <row r="7" spans="1:12" ht="61.5" customHeight="1">
      <c r="A7" s="19" t="s">
        <v>17</v>
      </c>
      <c r="B7" s="20" t="s">
        <v>18</v>
      </c>
      <c r="C7" s="96">
        <f aca="true" t="shared" si="0" ref="C7:J7">C8+C9</f>
        <v>8995</v>
      </c>
      <c r="D7" s="96"/>
      <c r="E7" s="96"/>
      <c r="F7" s="96"/>
      <c r="G7" s="96">
        <f t="shared" si="0"/>
        <v>8995</v>
      </c>
      <c r="H7" s="96">
        <f t="shared" si="0"/>
        <v>5996.666666666667</v>
      </c>
      <c r="I7" s="96">
        <f t="shared" si="0"/>
        <v>0</v>
      </c>
      <c r="J7" s="96">
        <f t="shared" si="0"/>
        <v>0</v>
      </c>
      <c r="K7" s="21" t="e">
        <f>#REF!/J7</f>
        <v>#REF!</v>
      </c>
      <c r="L7" s="21" t="e">
        <f>#REF!-J7</f>
        <v>#REF!</v>
      </c>
    </row>
    <row r="8" spans="1:12" ht="15.75" hidden="1">
      <c r="A8" s="23" t="s">
        <v>19</v>
      </c>
      <c r="B8" s="24" t="s">
        <v>20</v>
      </c>
      <c r="C8" s="91"/>
      <c r="D8" s="91"/>
      <c r="E8" s="91"/>
      <c r="F8" s="91"/>
      <c r="G8" s="91"/>
      <c r="H8" s="91"/>
      <c r="I8" s="91"/>
      <c r="J8" s="91"/>
      <c r="K8" s="25" t="e">
        <f>#REF!/C8</f>
        <v>#REF!</v>
      </c>
      <c r="L8" s="26" t="e">
        <f>#REF!-C8</f>
        <v>#REF!</v>
      </c>
    </row>
    <row r="9" spans="1:12" ht="42.75" customHeight="1">
      <c r="A9" s="23" t="s">
        <v>21</v>
      </c>
      <c r="B9" s="24" t="s">
        <v>22</v>
      </c>
      <c r="C9" s="91">
        <v>8995</v>
      </c>
      <c r="D9" s="91"/>
      <c r="E9" s="91"/>
      <c r="F9" s="91"/>
      <c r="G9" s="91">
        <v>8995</v>
      </c>
      <c r="H9" s="91">
        <f>G9/3*2</f>
        <v>5996.666666666667</v>
      </c>
      <c r="I9" s="91"/>
      <c r="J9" s="91"/>
      <c r="K9" s="25" t="e">
        <f>#REF!/C9</f>
        <v>#REF!</v>
      </c>
      <c r="L9" s="26" t="e">
        <f>#REF!-C9</f>
        <v>#REF!</v>
      </c>
    </row>
    <row r="10" spans="1:12" ht="41.25" customHeight="1">
      <c r="A10" s="28" t="s">
        <v>23</v>
      </c>
      <c r="B10" s="29" t="s">
        <v>24</v>
      </c>
      <c r="C10" s="97">
        <f aca="true" t="shared" si="1" ref="C10:J10">SUM(C11:C13)</f>
        <v>18</v>
      </c>
      <c r="D10" s="97">
        <f t="shared" si="1"/>
        <v>9</v>
      </c>
      <c r="E10" s="97">
        <f t="shared" si="1"/>
        <v>-9</v>
      </c>
      <c r="F10" s="97">
        <f t="shared" si="1"/>
        <v>0</v>
      </c>
      <c r="G10" s="97">
        <f t="shared" si="1"/>
        <v>18</v>
      </c>
      <c r="H10" s="97">
        <f t="shared" si="1"/>
        <v>12</v>
      </c>
      <c r="I10" s="97">
        <f t="shared" si="1"/>
        <v>0</v>
      </c>
      <c r="J10" s="97">
        <f t="shared" si="1"/>
        <v>0</v>
      </c>
      <c r="K10" s="21" t="e">
        <f>#REF!/J10</f>
        <v>#REF!</v>
      </c>
      <c r="L10" s="21" t="e">
        <f>#REF!-J10</f>
        <v>#REF!</v>
      </c>
    </row>
    <row r="11" spans="1:12" ht="47.25" hidden="1">
      <c r="A11" s="23" t="s">
        <v>25</v>
      </c>
      <c r="B11" s="24" t="s">
        <v>26</v>
      </c>
      <c r="C11" s="91">
        <v>0</v>
      </c>
      <c r="D11" s="91"/>
      <c r="E11" s="91"/>
      <c r="F11" s="91"/>
      <c r="G11" s="91"/>
      <c r="H11" s="91">
        <v>0</v>
      </c>
      <c r="I11" s="91"/>
      <c r="J11" s="91"/>
      <c r="K11" s="21" t="e">
        <f>#REF!/J11</f>
        <v>#REF!</v>
      </c>
      <c r="L11" s="26" t="e">
        <f>#REF!-J11</f>
        <v>#REF!</v>
      </c>
    </row>
    <row r="12" spans="1:12" ht="29.25" customHeight="1" hidden="1">
      <c r="A12" s="23" t="s">
        <v>27</v>
      </c>
      <c r="B12" s="24" t="s">
        <v>28</v>
      </c>
      <c r="C12" s="91"/>
      <c r="D12" s="91"/>
      <c r="E12" s="91"/>
      <c r="F12" s="91"/>
      <c r="G12" s="91"/>
      <c r="H12" s="91"/>
      <c r="I12" s="91"/>
      <c r="J12" s="91"/>
      <c r="K12" s="25" t="e">
        <f>#REF!/C12</f>
        <v>#REF!</v>
      </c>
      <c r="L12" s="26" t="e">
        <f>#REF!-C12</f>
        <v>#REF!</v>
      </c>
    </row>
    <row r="13" spans="1:12" ht="51.75" customHeight="1">
      <c r="A13" s="23" t="s">
        <v>29</v>
      </c>
      <c r="B13" s="24" t="s">
        <v>30</v>
      </c>
      <c r="C13" s="91">
        <v>18</v>
      </c>
      <c r="D13" s="91">
        <v>9</v>
      </c>
      <c r="E13" s="91">
        <v>-9</v>
      </c>
      <c r="F13" s="91"/>
      <c r="G13" s="91">
        <v>18</v>
      </c>
      <c r="H13" s="91">
        <f>G13/3*2</f>
        <v>12</v>
      </c>
      <c r="I13" s="91"/>
      <c r="J13" s="91"/>
      <c r="K13" s="25" t="e">
        <f>#REF!/C13</f>
        <v>#REF!</v>
      </c>
      <c r="L13" s="26" t="e">
        <f>#REF!-C13</f>
        <v>#REF!</v>
      </c>
    </row>
    <row r="14" spans="1:12" ht="51.75" customHeight="1">
      <c r="A14" s="28" t="s">
        <v>31</v>
      </c>
      <c r="B14" s="29" t="s">
        <v>32</v>
      </c>
      <c r="C14" s="98">
        <f aca="true" t="shared" si="2" ref="C14:J14">SUM(C15:C20)</f>
        <v>3118</v>
      </c>
      <c r="D14" s="98">
        <f t="shared" si="2"/>
        <v>930</v>
      </c>
      <c r="E14" s="98">
        <f t="shared" si="2"/>
        <v>0</v>
      </c>
      <c r="F14" s="98">
        <f t="shared" si="2"/>
        <v>-930</v>
      </c>
      <c r="G14" s="98">
        <f t="shared" si="2"/>
        <v>3118</v>
      </c>
      <c r="H14" s="98">
        <f t="shared" si="2"/>
        <v>2078.6666666666665</v>
      </c>
      <c r="I14" s="98">
        <f t="shared" si="2"/>
        <v>0</v>
      </c>
      <c r="J14" s="98">
        <f t="shared" si="2"/>
        <v>0</v>
      </c>
      <c r="K14" s="21" t="e">
        <f>#REF!/J14</f>
        <v>#REF!</v>
      </c>
      <c r="L14" s="21" t="e">
        <f>#REF!-J14</f>
        <v>#REF!</v>
      </c>
    </row>
    <row r="15" spans="1:12" ht="67.5" customHeight="1">
      <c r="A15" s="23" t="s">
        <v>33</v>
      </c>
      <c r="B15" s="24" t="s">
        <v>34</v>
      </c>
      <c r="C15" s="91">
        <v>532</v>
      </c>
      <c r="D15" s="91">
        <v>40</v>
      </c>
      <c r="E15" s="91"/>
      <c r="F15" s="91">
        <v>-40</v>
      </c>
      <c r="G15" s="91">
        <v>532</v>
      </c>
      <c r="H15" s="91">
        <f>G15/3*2</f>
        <v>354.6666666666667</v>
      </c>
      <c r="I15" s="91"/>
      <c r="J15" s="91"/>
      <c r="K15" s="25" t="e">
        <f>#REF!/C15</f>
        <v>#REF!</v>
      </c>
      <c r="L15" s="26" t="e">
        <f>#REF!-C15</f>
        <v>#REF!</v>
      </c>
    </row>
    <row r="16" spans="1:12" ht="15.75" hidden="1">
      <c r="A16" s="23" t="s">
        <v>35</v>
      </c>
      <c r="B16" s="24" t="s">
        <v>36</v>
      </c>
      <c r="C16" s="91"/>
      <c r="D16" s="91"/>
      <c r="E16" s="91"/>
      <c r="F16" s="91"/>
      <c r="G16" s="91"/>
      <c r="H16" s="91"/>
      <c r="I16" s="91"/>
      <c r="J16" s="91"/>
      <c r="K16" s="25" t="e">
        <f>#REF!/C16</f>
        <v>#REF!</v>
      </c>
      <c r="L16" s="26" t="e">
        <f>#REF!-C16</f>
        <v>#REF!</v>
      </c>
    </row>
    <row r="17" spans="1:12" ht="15.75" hidden="1">
      <c r="A17" s="23" t="s">
        <v>37</v>
      </c>
      <c r="B17" s="24" t="s">
        <v>38</v>
      </c>
      <c r="C17" s="91"/>
      <c r="D17" s="91"/>
      <c r="E17" s="91"/>
      <c r="F17" s="91"/>
      <c r="G17" s="91"/>
      <c r="H17" s="91"/>
      <c r="I17" s="91"/>
      <c r="J17" s="91"/>
      <c r="K17" s="25" t="e">
        <f>#REF!/C17</f>
        <v>#REF!</v>
      </c>
      <c r="L17" s="26" t="e">
        <f>#REF!-C17</f>
        <v>#REF!</v>
      </c>
    </row>
    <row r="18" spans="1:12" ht="15.75" hidden="1">
      <c r="A18" s="23" t="s">
        <v>39</v>
      </c>
      <c r="B18" s="24" t="s">
        <v>40</v>
      </c>
      <c r="C18" s="91"/>
      <c r="D18" s="91"/>
      <c r="E18" s="91"/>
      <c r="F18" s="91"/>
      <c r="G18" s="91"/>
      <c r="H18" s="91"/>
      <c r="I18" s="91"/>
      <c r="J18" s="91"/>
      <c r="K18" s="25" t="e">
        <f>#REF!/C18</f>
        <v>#REF!</v>
      </c>
      <c r="L18" s="26" t="e">
        <f>#REF!-C18</f>
        <v>#REF!</v>
      </c>
    </row>
    <row r="19" spans="1:12" ht="19.5" customHeight="1" hidden="1">
      <c r="A19" s="23" t="s">
        <v>41</v>
      </c>
      <c r="B19" s="24" t="s">
        <v>42</v>
      </c>
      <c r="C19" s="91"/>
      <c r="D19" s="91"/>
      <c r="E19" s="91"/>
      <c r="F19" s="91"/>
      <c r="G19" s="91"/>
      <c r="H19" s="91"/>
      <c r="I19" s="91"/>
      <c r="J19" s="91"/>
      <c r="K19" s="25" t="e">
        <f>#REF!/C19</f>
        <v>#REF!</v>
      </c>
      <c r="L19" s="26" t="e">
        <f>#REF!-C19</f>
        <v>#REF!</v>
      </c>
    </row>
    <row r="20" spans="1:12" ht="49.5" customHeight="1">
      <c r="A20" s="23" t="s">
        <v>43</v>
      </c>
      <c r="B20" s="24" t="s">
        <v>44</v>
      </c>
      <c r="C20" s="91">
        <v>2586</v>
      </c>
      <c r="D20" s="91">
        <v>890</v>
      </c>
      <c r="E20" s="91"/>
      <c r="F20" s="91">
        <v>-890</v>
      </c>
      <c r="G20" s="91">
        <v>2586</v>
      </c>
      <c r="H20" s="91">
        <f>G20/3*2</f>
        <v>1724</v>
      </c>
      <c r="I20" s="91"/>
      <c r="J20" s="91"/>
      <c r="K20" s="25" t="e">
        <f>#REF!/C20</f>
        <v>#REF!</v>
      </c>
      <c r="L20" s="26" t="e">
        <f>#REF!-C20</f>
        <v>#REF!</v>
      </c>
    </row>
    <row r="21" spans="1:12" ht="15.75" hidden="1">
      <c r="A21" s="30" t="s">
        <v>45</v>
      </c>
      <c r="B21" s="31" t="s">
        <v>46</v>
      </c>
      <c r="C21" s="96"/>
      <c r="D21" s="96"/>
      <c r="E21" s="96"/>
      <c r="F21" s="96"/>
      <c r="G21" s="96"/>
      <c r="H21" s="96"/>
      <c r="I21" s="96"/>
      <c r="J21" s="96"/>
      <c r="K21" s="21" t="e">
        <f>#REF!/C21</f>
        <v>#REF!</v>
      </c>
      <c r="L21" s="21" t="e">
        <f>#REF!-C21</f>
        <v>#REF!</v>
      </c>
    </row>
    <row r="22" spans="1:12" ht="71.25" customHeight="1">
      <c r="A22" s="30" t="s">
        <v>47</v>
      </c>
      <c r="B22" s="32" t="s">
        <v>48</v>
      </c>
      <c r="C22" s="96"/>
      <c r="D22" s="96">
        <v>78</v>
      </c>
      <c r="E22" s="96"/>
      <c r="F22" s="96"/>
      <c r="G22" s="96">
        <v>78</v>
      </c>
      <c r="H22" s="96"/>
      <c r="I22" s="96"/>
      <c r="J22" s="96"/>
      <c r="K22" s="21" t="e">
        <f>#REF!/C22</f>
        <v>#REF!</v>
      </c>
      <c r="L22" s="21" t="e">
        <f>#REF!-C22</f>
        <v>#REF!</v>
      </c>
    </row>
    <row r="23" spans="1:12" ht="84.75" customHeight="1">
      <c r="A23" s="30" t="s">
        <v>49</v>
      </c>
      <c r="B23" s="32" t="s">
        <v>50</v>
      </c>
      <c r="C23" s="96">
        <v>1156</v>
      </c>
      <c r="D23" s="96"/>
      <c r="E23" s="96"/>
      <c r="F23" s="96"/>
      <c r="G23" s="96">
        <v>1156</v>
      </c>
      <c r="H23" s="96">
        <f>G23/3*2</f>
        <v>770.6666666666666</v>
      </c>
      <c r="I23" s="96"/>
      <c r="J23" s="96"/>
      <c r="K23" s="21" t="e">
        <f>#REF!/C23</f>
        <v>#REF!</v>
      </c>
      <c r="L23" s="21" t="e">
        <f>#REF!-C23</f>
        <v>#REF!</v>
      </c>
    </row>
    <row r="24" spans="1:12" ht="24.75" customHeight="1" hidden="1">
      <c r="A24" s="30" t="s">
        <v>51</v>
      </c>
      <c r="B24" s="32" t="s">
        <v>52</v>
      </c>
      <c r="C24" s="96"/>
      <c r="D24" s="96"/>
      <c r="E24" s="96"/>
      <c r="F24" s="96"/>
      <c r="G24" s="96"/>
      <c r="H24" s="96"/>
      <c r="I24" s="96"/>
      <c r="J24" s="96"/>
      <c r="K24" s="21" t="e">
        <f>#REF!/C24</f>
        <v>#REF!</v>
      </c>
      <c r="L24" s="21" t="e">
        <f>#REF!-C24</f>
        <v>#REF!</v>
      </c>
    </row>
    <row r="25" spans="1:12" ht="38.25" customHeight="1" hidden="1">
      <c r="A25" s="33" t="s">
        <v>53</v>
      </c>
      <c r="B25" s="34" t="s">
        <v>54</v>
      </c>
      <c r="C25" s="96"/>
      <c r="D25" s="96"/>
      <c r="E25" s="96"/>
      <c r="F25" s="96"/>
      <c r="G25" s="96"/>
      <c r="H25" s="96"/>
      <c r="I25" s="96"/>
      <c r="J25" s="96"/>
      <c r="K25" s="21" t="e">
        <f>#REF!/C25</f>
        <v>#REF!</v>
      </c>
      <c r="L25" s="21" t="e">
        <f>#REF!-C25</f>
        <v>#REF!</v>
      </c>
    </row>
    <row r="26" spans="1:12" ht="41.25" customHeight="1" hidden="1">
      <c r="A26" s="33" t="s">
        <v>55</v>
      </c>
      <c r="B26" s="34" t="s">
        <v>56</v>
      </c>
      <c r="C26" s="96"/>
      <c r="D26" s="96"/>
      <c r="E26" s="96"/>
      <c r="F26" s="96"/>
      <c r="G26" s="96"/>
      <c r="H26" s="96"/>
      <c r="I26" s="96"/>
      <c r="J26" s="96"/>
      <c r="K26" s="21" t="e">
        <f>#REF!/C26</f>
        <v>#REF!</v>
      </c>
      <c r="L26" s="21" t="e">
        <f>#REF!-C26</f>
        <v>#REF!</v>
      </c>
    </row>
    <row r="27" spans="1:12" ht="25.5" hidden="1">
      <c r="A27" s="33" t="s">
        <v>57</v>
      </c>
      <c r="B27" s="34" t="s">
        <v>58</v>
      </c>
      <c r="C27" s="96"/>
      <c r="D27" s="96"/>
      <c r="E27" s="96"/>
      <c r="F27" s="96"/>
      <c r="G27" s="96"/>
      <c r="H27" s="96"/>
      <c r="I27" s="96"/>
      <c r="J27" s="96"/>
      <c r="K27" s="21" t="e">
        <f>#REF!/C27</f>
        <v>#REF!</v>
      </c>
      <c r="L27" s="21" t="e">
        <f>#REF!-C27</f>
        <v>#REF!</v>
      </c>
    </row>
    <row r="28" spans="1:12" ht="15.75" customHeight="1" hidden="1">
      <c r="A28" s="33" t="s">
        <v>59</v>
      </c>
      <c r="B28" s="34" t="s">
        <v>60</v>
      </c>
      <c r="C28" s="96"/>
      <c r="D28" s="96"/>
      <c r="E28" s="96"/>
      <c r="F28" s="96"/>
      <c r="G28" s="96"/>
      <c r="H28" s="96"/>
      <c r="I28" s="96"/>
      <c r="J28" s="96"/>
      <c r="K28" s="21" t="e">
        <f>#REF!/C28</f>
        <v>#REF!</v>
      </c>
      <c r="L28" s="21" t="e">
        <f>#REF!-C28</f>
        <v>#REF!</v>
      </c>
    </row>
    <row r="29" spans="1:12" ht="42.75" customHeight="1">
      <c r="A29" s="33" t="s">
        <v>61</v>
      </c>
      <c r="B29" s="34" t="s">
        <v>62</v>
      </c>
      <c r="C29" s="96"/>
      <c r="D29" s="96"/>
      <c r="E29" s="96"/>
      <c r="F29" s="96"/>
      <c r="G29" s="96"/>
      <c r="H29" s="96"/>
      <c r="I29" s="96"/>
      <c r="J29" s="96"/>
      <c r="K29" s="21" t="e">
        <f>#REF!/C29</f>
        <v>#REF!</v>
      </c>
      <c r="L29" s="21" t="e">
        <f>#REF!-C29</f>
        <v>#REF!</v>
      </c>
    </row>
    <row r="30" spans="1:12" ht="60" customHeight="1" thickBot="1">
      <c r="A30" s="224" t="s">
        <v>63</v>
      </c>
      <c r="B30" s="225"/>
      <c r="C30" s="99">
        <f aca="true" t="shared" si="3" ref="C30:H30">C7+C10+C14+C21+C22+C23+C24+C25+C26+C27+C28+C29</f>
        <v>13287</v>
      </c>
      <c r="D30" s="99">
        <f t="shared" si="3"/>
        <v>1017</v>
      </c>
      <c r="E30" s="99">
        <f t="shared" si="3"/>
        <v>-9</v>
      </c>
      <c r="F30" s="99">
        <f t="shared" si="3"/>
        <v>-930</v>
      </c>
      <c r="G30" s="99">
        <f t="shared" si="3"/>
        <v>13365</v>
      </c>
      <c r="H30" s="99">
        <f t="shared" si="3"/>
        <v>8858</v>
      </c>
      <c r="I30" s="99">
        <f>I7+I10+I14+I21+I22+I23+I24+I25+I26+I28+I29</f>
        <v>0</v>
      </c>
      <c r="J30" s="99">
        <f>J7+J10+J14+J21+J22+J23+J24+J25+J26+J27+J28+J29</f>
        <v>0</v>
      </c>
      <c r="K30" s="21" t="e">
        <f>#REF!/J30</f>
        <v>#REF!</v>
      </c>
      <c r="L30" s="35" t="e">
        <f>#REF!-C30</f>
        <v>#REF!</v>
      </c>
    </row>
    <row r="31" spans="1:12" s="14" customFormat="1" ht="6" customHeight="1" hidden="1" thickBot="1">
      <c r="A31" s="9">
        <v>1</v>
      </c>
      <c r="B31" s="10">
        <v>2</v>
      </c>
      <c r="C31" s="100" t="s">
        <v>11</v>
      </c>
      <c r="D31" s="100"/>
      <c r="E31" s="100"/>
      <c r="F31" s="100"/>
      <c r="G31" s="100"/>
      <c r="H31" s="100" t="s">
        <v>12</v>
      </c>
      <c r="I31" s="100"/>
      <c r="J31" s="100"/>
      <c r="K31" s="37">
        <v>6</v>
      </c>
      <c r="L31" s="37">
        <v>7</v>
      </c>
    </row>
    <row r="32" spans="1:12" ht="18.75" customHeight="1" hidden="1">
      <c r="A32" s="38" t="s">
        <v>64</v>
      </c>
      <c r="B32" s="39" t="s">
        <v>65</v>
      </c>
      <c r="C32" s="90">
        <f aca="true" t="shared" si="4" ref="C32:J32">C33+C37+C52+C59+C60+C61</f>
        <v>16002280</v>
      </c>
      <c r="D32" s="90"/>
      <c r="E32" s="90"/>
      <c r="F32" s="90"/>
      <c r="G32" s="90">
        <f t="shared" si="4"/>
        <v>3065880</v>
      </c>
      <c r="H32" s="90">
        <f t="shared" si="4"/>
        <v>2013066.6666666667</v>
      </c>
      <c r="I32" s="90">
        <f t="shared" si="4"/>
        <v>0</v>
      </c>
      <c r="J32" s="90">
        <f t="shared" si="4"/>
        <v>0</v>
      </c>
      <c r="K32" s="40" t="e">
        <f>#REF!/C32</f>
        <v>#REF!</v>
      </c>
      <c r="L32" s="40" t="e">
        <f>#REF!-C32</f>
        <v>#REF!</v>
      </c>
    </row>
    <row r="33" spans="1:12" ht="15.75" hidden="1">
      <c r="A33" s="41"/>
      <c r="B33" s="42" t="s">
        <v>66</v>
      </c>
      <c r="C33" s="99">
        <f>SUM(C34:C36)</f>
        <v>3772000</v>
      </c>
      <c r="D33" s="99"/>
      <c r="E33" s="99"/>
      <c r="F33" s="99"/>
      <c r="G33" s="99">
        <f>SUM(G34:G36)</f>
        <v>656200</v>
      </c>
      <c r="H33" s="99">
        <f>SUM(H34:H36)</f>
        <v>437466.6666666667</v>
      </c>
      <c r="I33" s="99"/>
      <c r="J33" s="99">
        <f>SUM(J34:J36)</f>
        <v>0</v>
      </c>
      <c r="K33" s="35" t="e">
        <f>#REF!/C33</f>
        <v>#REF!</v>
      </c>
      <c r="L33" s="35" t="e">
        <f>#REF!-C33</f>
        <v>#REF!</v>
      </c>
    </row>
    <row r="34" spans="1:12" ht="47.25" hidden="1">
      <c r="A34" s="43" t="s">
        <v>67</v>
      </c>
      <c r="B34" s="44" t="s">
        <v>68</v>
      </c>
      <c r="C34" s="91">
        <v>2732500</v>
      </c>
      <c r="D34" s="91"/>
      <c r="E34" s="91"/>
      <c r="F34" s="91"/>
      <c r="G34" s="91">
        <v>475500</v>
      </c>
      <c r="H34" s="91">
        <f>G34/3*2</f>
        <v>317000</v>
      </c>
      <c r="I34" s="91"/>
      <c r="J34" s="91"/>
      <c r="K34" s="26" t="e">
        <f>#REF!/C34</f>
        <v>#REF!</v>
      </c>
      <c r="L34" s="26" t="e">
        <f>#REF!-C34</f>
        <v>#REF!</v>
      </c>
    </row>
    <row r="35" spans="1:12" ht="30.75" customHeight="1" hidden="1">
      <c r="A35" s="43" t="s">
        <v>69</v>
      </c>
      <c r="B35" s="44" t="s">
        <v>70</v>
      </c>
      <c r="C35" s="91">
        <v>1039500</v>
      </c>
      <c r="D35" s="91"/>
      <c r="E35" s="91"/>
      <c r="F35" s="91"/>
      <c r="G35" s="91">
        <v>180700</v>
      </c>
      <c r="H35" s="91">
        <f>G35/3*2</f>
        <v>120466.66666666667</v>
      </c>
      <c r="I35" s="91"/>
      <c r="J35" s="91"/>
      <c r="K35" s="26" t="e">
        <f>#REF!/C35</f>
        <v>#REF!</v>
      </c>
      <c r="L35" s="26" t="e">
        <f>#REF!-C35</f>
        <v>#REF!</v>
      </c>
    </row>
    <row r="36" spans="1:12" ht="28.5" customHeight="1" hidden="1">
      <c r="A36" s="43"/>
      <c r="B36" s="45"/>
      <c r="C36" s="91"/>
      <c r="D36" s="91"/>
      <c r="E36" s="91"/>
      <c r="F36" s="91"/>
      <c r="G36" s="91"/>
      <c r="H36" s="91"/>
      <c r="I36" s="91"/>
      <c r="J36" s="91"/>
      <c r="K36" s="25" t="e">
        <f>#REF!/C36</f>
        <v>#REF!</v>
      </c>
      <c r="L36" s="26" t="e">
        <f>#REF!-C36</f>
        <v>#REF!</v>
      </c>
    </row>
    <row r="37" spans="1:12" ht="15.75" hidden="1">
      <c r="A37" s="46"/>
      <c r="B37" s="42" t="s">
        <v>71</v>
      </c>
      <c r="C37" s="99">
        <f>C38+C39+C40</f>
        <v>12184000</v>
      </c>
      <c r="D37" s="99"/>
      <c r="E37" s="99"/>
      <c r="F37" s="99"/>
      <c r="G37" s="99">
        <f>G38+G39+G40</f>
        <v>2363400</v>
      </c>
      <c r="H37" s="99">
        <f>H38+H39+H40</f>
        <v>1575600</v>
      </c>
      <c r="I37" s="99"/>
      <c r="J37" s="99">
        <f>J38+J39+J40</f>
        <v>0</v>
      </c>
      <c r="K37" s="35" t="e">
        <f>#REF!/C37</f>
        <v>#REF!</v>
      </c>
      <c r="L37" s="35" t="e">
        <f>#REF!-C37</f>
        <v>#REF!</v>
      </c>
    </row>
    <row r="38" spans="1:12" ht="19.5" customHeight="1" hidden="1">
      <c r="A38" s="43" t="s">
        <v>72</v>
      </c>
      <c r="B38" s="47" t="s">
        <v>73</v>
      </c>
      <c r="C38" s="91">
        <v>12184000</v>
      </c>
      <c r="D38" s="91"/>
      <c r="E38" s="91"/>
      <c r="F38" s="91"/>
      <c r="G38" s="91">
        <v>2363400</v>
      </c>
      <c r="H38" s="91">
        <f>G38/3*2</f>
        <v>1575600</v>
      </c>
      <c r="I38" s="91"/>
      <c r="J38" s="91"/>
      <c r="K38" s="25" t="e">
        <f>#REF!/C38</f>
        <v>#REF!</v>
      </c>
      <c r="L38" s="26" t="e">
        <f>#REF!-C38</f>
        <v>#REF!</v>
      </c>
    </row>
    <row r="39" spans="1:12" ht="63" hidden="1">
      <c r="A39" s="43" t="s">
        <v>74</v>
      </c>
      <c r="B39" s="44" t="s">
        <v>75</v>
      </c>
      <c r="C39" s="91">
        <v>0</v>
      </c>
      <c r="D39" s="91"/>
      <c r="E39" s="91"/>
      <c r="F39" s="91"/>
      <c r="G39" s="91"/>
      <c r="H39" s="91">
        <v>0</v>
      </c>
      <c r="I39" s="91"/>
      <c r="J39" s="91">
        <v>0</v>
      </c>
      <c r="K39" s="26" t="e">
        <f>#REF!/C39</f>
        <v>#REF!</v>
      </c>
      <c r="L39" s="26" t="e">
        <f>#REF!-C39</f>
        <v>#REF!</v>
      </c>
    </row>
    <row r="40" spans="1:12" ht="33" customHeight="1" hidden="1">
      <c r="A40" s="43"/>
      <c r="B40" s="48" t="s">
        <v>76</v>
      </c>
      <c r="C40" s="96">
        <f>SUM(C41:C51)</f>
        <v>0</v>
      </c>
      <c r="D40" s="96"/>
      <c r="E40" s="96"/>
      <c r="F40" s="96"/>
      <c r="G40" s="96">
        <f>SUM(G41:G51)</f>
        <v>0</v>
      </c>
      <c r="H40" s="96">
        <f>SUM(H41:H51)</f>
        <v>0</v>
      </c>
      <c r="I40" s="96"/>
      <c r="J40" s="96">
        <f>SUM(J41:J51)</f>
        <v>0</v>
      </c>
      <c r="K40" s="21" t="e">
        <f>#REF!/C40</f>
        <v>#REF!</v>
      </c>
      <c r="L40" s="21" t="e">
        <f>#REF!-C40</f>
        <v>#REF!</v>
      </c>
    </row>
    <row r="41" spans="1:12" ht="20.25" customHeight="1" hidden="1">
      <c r="A41" s="220" t="s">
        <v>77</v>
      </c>
      <c r="B41" s="49" t="s">
        <v>78</v>
      </c>
      <c r="C41" s="91"/>
      <c r="D41" s="91"/>
      <c r="E41" s="91"/>
      <c r="F41" s="91"/>
      <c r="G41" s="91"/>
      <c r="H41" s="91"/>
      <c r="I41" s="91"/>
      <c r="J41" s="91"/>
      <c r="K41" s="25" t="e">
        <f>#REF!/C41</f>
        <v>#REF!</v>
      </c>
      <c r="L41" s="26" t="e">
        <f>#REF!-C41</f>
        <v>#REF!</v>
      </c>
    </row>
    <row r="42" spans="1:12" ht="17.25" customHeight="1" hidden="1">
      <c r="A42" s="221"/>
      <c r="B42" s="49" t="s">
        <v>79</v>
      </c>
      <c r="C42" s="91"/>
      <c r="D42" s="91"/>
      <c r="E42" s="91"/>
      <c r="F42" s="91"/>
      <c r="G42" s="91"/>
      <c r="H42" s="91"/>
      <c r="I42" s="91"/>
      <c r="J42" s="91"/>
      <c r="K42" s="25" t="e">
        <f>#REF!/C42</f>
        <v>#REF!</v>
      </c>
      <c r="L42" s="26" t="e">
        <f>#REF!-C42</f>
        <v>#REF!</v>
      </c>
    </row>
    <row r="43" spans="1:12" ht="17.25" customHeight="1" hidden="1">
      <c r="A43" s="221"/>
      <c r="B43" s="49" t="s">
        <v>80</v>
      </c>
      <c r="C43" s="91"/>
      <c r="D43" s="91"/>
      <c r="E43" s="91"/>
      <c r="F43" s="91"/>
      <c r="G43" s="91"/>
      <c r="H43" s="91"/>
      <c r="I43" s="91"/>
      <c r="J43" s="91"/>
      <c r="K43" s="25"/>
      <c r="L43" s="26"/>
    </row>
    <row r="44" spans="1:12" ht="25.5" customHeight="1" hidden="1">
      <c r="A44" s="221"/>
      <c r="B44" s="49" t="s">
        <v>81</v>
      </c>
      <c r="C44" s="91"/>
      <c r="D44" s="91"/>
      <c r="E44" s="91"/>
      <c r="F44" s="91"/>
      <c r="G44" s="91"/>
      <c r="H44" s="91"/>
      <c r="I44" s="91"/>
      <c r="J44" s="91"/>
      <c r="K44" s="25"/>
      <c r="L44" s="26"/>
    </row>
    <row r="45" spans="1:12" ht="25.5" hidden="1">
      <c r="A45" s="221"/>
      <c r="B45" s="49" t="s">
        <v>82</v>
      </c>
      <c r="C45" s="91"/>
      <c r="D45" s="91"/>
      <c r="E45" s="91"/>
      <c r="F45" s="91"/>
      <c r="G45" s="91"/>
      <c r="H45" s="91"/>
      <c r="I45" s="91"/>
      <c r="J45" s="91"/>
      <c r="K45" s="25"/>
      <c r="L45" s="26"/>
    </row>
    <row r="46" spans="1:12" ht="25.5" hidden="1">
      <c r="A46" s="221"/>
      <c r="B46" s="49" t="s">
        <v>83</v>
      </c>
      <c r="C46" s="91"/>
      <c r="D46" s="91"/>
      <c r="E46" s="91"/>
      <c r="F46" s="91"/>
      <c r="G46" s="91"/>
      <c r="H46" s="91"/>
      <c r="I46" s="91"/>
      <c r="J46" s="91"/>
      <c r="K46" s="25"/>
      <c r="L46" s="26"/>
    </row>
    <row r="47" spans="1:12" ht="28.5" customHeight="1" hidden="1">
      <c r="A47" s="221"/>
      <c r="B47" s="49" t="s">
        <v>84</v>
      </c>
      <c r="C47" s="91"/>
      <c r="D47" s="91"/>
      <c r="E47" s="91"/>
      <c r="F47" s="91"/>
      <c r="G47" s="91"/>
      <c r="H47" s="91"/>
      <c r="I47" s="91"/>
      <c r="J47" s="91"/>
      <c r="K47" s="25"/>
      <c r="L47" s="26"/>
    </row>
    <row r="48" spans="1:12" ht="25.5" hidden="1">
      <c r="A48" s="221"/>
      <c r="B48" s="49" t="s">
        <v>85</v>
      </c>
      <c r="C48" s="91"/>
      <c r="D48" s="91"/>
      <c r="E48" s="91"/>
      <c r="F48" s="91"/>
      <c r="G48" s="91"/>
      <c r="H48" s="91"/>
      <c r="I48" s="91"/>
      <c r="J48" s="91"/>
      <c r="K48" s="25" t="e">
        <f>#REF!/C48</f>
        <v>#REF!</v>
      </c>
      <c r="L48" s="26" t="e">
        <f>#REF!-C48</f>
        <v>#REF!</v>
      </c>
    </row>
    <row r="49" spans="1:12" ht="25.5" hidden="1">
      <c r="A49" s="221"/>
      <c r="B49" s="49" t="s">
        <v>86</v>
      </c>
      <c r="C49" s="91"/>
      <c r="D49" s="91"/>
      <c r="E49" s="91"/>
      <c r="F49" s="91"/>
      <c r="G49" s="91"/>
      <c r="H49" s="91"/>
      <c r="I49" s="91"/>
      <c r="J49" s="91"/>
      <c r="K49" s="25" t="e">
        <f>#REF!/C49</f>
        <v>#REF!</v>
      </c>
      <c r="L49" s="26" t="e">
        <f>#REF!-C49</f>
        <v>#REF!</v>
      </c>
    </row>
    <row r="50" spans="1:12" ht="25.5" hidden="1">
      <c r="A50" s="221"/>
      <c r="B50" s="49" t="s">
        <v>87</v>
      </c>
      <c r="C50" s="91"/>
      <c r="D50" s="91"/>
      <c r="E50" s="91"/>
      <c r="F50" s="91"/>
      <c r="G50" s="91"/>
      <c r="H50" s="91"/>
      <c r="I50" s="91"/>
      <c r="J50" s="91"/>
      <c r="K50" s="25"/>
      <c r="L50" s="26"/>
    </row>
    <row r="51" spans="1:12" ht="25.5" hidden="1">
      <c r="A51" s="222"/>
      <c r="B51" s="49" t="s">
        <v>88</v>
      </c>
      <c r="C51" s="91"/>
      <c r="D51" s="91"/>
      <c r="E51" s="91"/>
      <c r="F51" s="91"/>
      <c r="G51" s="91"/>
      <c r="H51" s="91"/>
      <c r="I51" s="91"/>
      <c r="J51" s="91"/>
      <c r="K51" s="25" t="e">
        <f>#REF!/C51</f>
        <v>#REF!</v>
      </c>
      <c r="L51" s="26" t="e">
        <f>#REF!-C51</f>
        <v>#REF!</v>
      </c>
    </row>
    <row r="52" spans="1:12" ht="33.75" customHeight="1" hidden="1">
      <c r="A52" s="50" t="s">
        <v>89</v>
      </c>
      <c r="B52" s="51" t="s">
        <v>90</v>
      </c>
      <c r="C52" s="102">
        <f aca="true" t="shared" si="5" ref="C52:J52">SUM(C55:C58)</f>
        <v>0</v>
      </c>
      <c r="D52" s="102"/>
      <c r="E52" s="102"/>
      <c r="F52" s="102"/>
      <c r="G52" s="102">
        <f t="shared" si="5"/>
        <v>0</v>
      </c>
      <c r="H52" s="102">
        <f t="shared" si="5"/>
        <v>0</v>
      </c>
      <c r="I52" s="102">
        <f t="shared" si="5"/>
        <v>0</v>
      </c>
      <c r="J52" s="102">
        <f t="shared" si="5"/>
        <v>0</v>
      </c>
      <c r="K52" s="35" t="e">
        <f>#REF!/C52</f>
        <v>#REF!</v>
      </c>
      <c r="L52" s="35" t="e">
        <f>#REF!-C52</f>
        <v>#REF!</v>
      </c>
    </row>
    <row r="53" spans="1:12" ht="63" hidden="1">
      <c r="A53" s="43" t="s">
        <v>91</v>
      </c>
      <c r="B53" s="52" t="s">
        <v>92</v>
      </c>
      <c r="C53" s="91"/>
      <c r="D53" s="91"/>
      <c r="E53" s="91"/>
      <c r="F53" s="91"/>
      <c r="G53" s="91"/>
      <c r="H53" s="91"/>
      <c r="I53" s="91"/>
      <c r="J53" s="91"/>
      <c r="K53" s="25" t="e">
        <f>#REF!/C53</f>
        <v>#REF!</v>
      </c>
      <c r="L53" s="26" t="e">
        <f>#REF!-C53</f>
        <v>#REF!</v>
      </c>
    </row>
    <row r="54" spans="1:12" ht="63" hidden="1">
      <c r="A54" s="43" t="s">
        <v>93</v>
      </c>
      <c r="B54" s="45" t="s">
        <v>94</v>
      </c>
      <c r="C54" s="91"/>
      <c r="D54" s="91"/>
      <c r="E54" s="91"/>
      <c r="F54" s="91"/>
      <c r="G54" s="91"/>
      <c r="H54" s="91"/>
      <c r="I54" s="91"/>
      <c r="J54" s="91"/>
      <c r="K54" s="25" t="e">
        <f>#REF!/C54</f>
        <v>#REF!</v>
      </c>
      <c r="L54" s="26" t="e">
        <f>#REF!-C54</f>
        <v>#REF!</v>
      </c>
    </row>
    <row r="55" spans="1:12" ht="25.5" hidden="1">
      <c r="A55" s="43"/>
      <c r="B55" s="49" t="s">
        <v>95</v>
      </c>
      <c r="C55" s="91"/>
      <c r="D55" s="91"/>
      <c r="E55" s="91"/>
      <c r="F55" s="91"/>
      <c r="G55" s="91"/>
      <c r="H55" s="91"/>
      <c r="I55" s="91"/>
      <c r="J55" s="91"/>
      <c r="K55" s="25" t="e">
        <f>#REF!/C55</f>
        <v>#REF!</v>
      </c>
      <c r="L55" s="26" t="e">
        <f>#REF!-C55</f>
        <v>#REF!</v>
      </c>
    </row>
    <row r="56" spans="1:12" ht="15.75" hidden="1">
      <c r="A56" s="43"/>
      <c r="B56" s="49" t="s">
        <v>96</v>
      </c>
      <c r="C56" s="91"/>
      <c r="D56" s="91"/>
      <c r="E56" s="91"/>
      <c r="F56" s="91"/>
      <c r="G56" s="91"/>
      <c r="H56" s="91"/>
      <c r="I56" s="91"/>
      <c r="J56" s="91"/>
      <c r="K56" s="25"/>
      <c r="L56" s="26"/>
    </row>
    <row r="57" spans="1:12" ht="27" customHeight="1" hidden="1">
      <c r="A57" s="43"/>
      <c r="B57" s="49" t="s">
        <v>97</v>
      </c>
      <c r="C57" s="91"/>
      <c r="D57" s="91"/>
      <c r="E57" s="91"/>
      <c r="F57" s="91"/>
      <c r="G57" s="91"/>
      <c r="H57" s="91"/>
      <c r="I57" s="91"/>
      <c r="J57" s="91"/>
      <c r="K57" s="25" t="e">
        <f>#REF!/C57</f>
        <v>#REF!</v>
      </c>
      <c r="L57" s="26" t="e">
        <f>#REF!-C57</f>
        <v>#REF!</v>
      </c>
    </row>
    <row r="58" spans="1:12" ht="15.75" hidden="1">
      <c r="A58" s="43"/>
      <c r="B58" s="49" t="s">
        <v>98</v>
      </c>
      <c r="C58" s="91"/>
      <c r="D58" s="91"/>
      <c r="E58" s="91"/>
      <c r="F58" s="91"/>
      <c r="G58" s="91"/>
      <c r="H58" s="91"/>
      <c r="I58" s="91"/>
      <c r="J58" s="91"/>
      <c r="K58" s="25" t="e">
        <f>#REF!/C58</f>
        <v>#REF!</v>
      </c>
      <c r="L58" s="26" t="e">
        <f>#REF!-C58</f>
        <v>#REF!</v>
      </c>
    </row>
    <row r="59" spans="1:12" ht="27" customHeight="1" hidden="1">
      <c r="A59" s="43" t="s">
        <v>99</v>
      </c>
      <c r="B59" s="49" t="s">
        <v>100</v>
      </c>
      <c r="C59" s="91"/>
      <c r="D59" s="91"/>
      <c r="E59" s="91"/>
      <c r="F59" s="91"/>
      <c r="G59" s="91"/>
      <c r="H59" s="91"/>
      <c r="I59" s="91"/>
      <c r="J59" s="91"/>
      <c r="K59" s="25" t="e">
        <f>#REF!/C59</f>
        <v>#REF!</v>
      </c>
      <c r="L59" s="26" t="e">
        <f>#REF!-C59</f>
        <v>#REF!</v>
      </c>
    </row>
    <row r="60" spans="1:12" ht="31.5" hidden="1">
      <c r="A60" s="53" t="s">
        <v>101</v>
      </c>
      <c r="B60" s="52" t="s">
        <v>102</v>
      </c>
      <c r="C60" s="91">
        <v>46280</v>
      </c>
      <c r="D60" s="91"/>
      <c r="E60" s="91"/>
      <c r="F60" s="91"/>
      <c r="G60" s="91">
        <v>46280</v>
      </c>
      <c r="H60" s="91"/>
      <c r="I60" s="91"/>
      <c r="J60" s="91"/>
      <c r="K60" s="25" t="e">
        <f>#REF!/C60</f>
        <v>#REF!</v>
      </c>
      <c r="L60" s="26" t="e">
        <f>#REF!-C60</f>
        <v>#REF!</v>
      </c>
    </row>
    <row r="61" spans="1:12" ht="15.75" hidden="1">
      <c r="A61" s="54" t="s">
        <v>103</v>
      </c>
      <c r="B61" s="52" t="s">
        <v>104</v>
      </c>
      <c r="C61" s="91"/>
      <c r="D61" s="91"/>
      <c r="E61" s="91"/>
      <c r="F61" s="91"/>
      <c r="G61" s="91"/>
      <c r="H61" s="91"/>
      <c r="I61" s="91"/>
      <c r="J61" s="91"/>
      <c r="K61" s="25" t="e">
        <f>#REF!/C61</f>
        <v>#REF!</v>
      </c>
      <c r="L61" s="26" t="e">
        <f>#REF!-C61</f>
        <v>#REF!</v>
      </c>
    </row>
    <row r="62" spans="1:12" ht="15.75" hidden="1">
      <c r="A62" s="55" t="s">
        <v>105</v>
      </c>
      <c r="B62" s="56" t="s">
        <v>106</v>
      </c>
      <c r="C62" s="90">
        <f>C30+C32</f>
        <v>16015567</v>
      </c>
      <c r="D62" s="90"/>
      <c r="E62" s="90"/>
      <c r="F62" s="90"/>
      <c r="G62" s="90">
        <f>G30+G32</f>
        <v>3079245</v>
      </c>
      <c r="H62" s="90">
        <f>H30+H32</f>
        <v>2021924.6666666667</v>
      </c>
      <c r="I62" s="90">
        <f>I30+I32</f>
        <v>0</v>
      </c>
      <c r="J62" s="90">
        <f>J30+J32</f>
        <v>0</v>
      </c>
      <c r="K62" s="40" t="e">
        <f>#REF!/C62</f>
        <v>#REF!</v>
      </c>
      <c r="L62" s="40" t="e">
        <f>#REF!-C62</f>
        <v>#REF!</v>
      </c>
    </row>
    <row r="63" spans="1:12" ht="16.5" customHeight="1" hidden="1">
      <c r="A63" s="216" t="s">
        <v>107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8"/>
      <c r="L63" s="218"/>
    </row>
    <row r="64" spans="1:12" ht="18" customHeight="1" hidden="1">
      <c r="A64" s="57" t="s">
        <v>108</v>
      </c>
      <c r="B64" s="56" t="s">
        <v>109</v>
      </c>
      <c r="C64" s="90">
        <f aca="true" t="shared" si="6" ref="C64:J64">C66+C70+C74+C79+C81</f>
        <v>2172280</v>
      </c>
      <c r="D64" s="90"/>
      <c r="E64" s="90"/>
      <c r="F64" s="90"/>
      <c r="G64" s="90">
        <f t="shared" si="6"/>
        <v>447480</v>
      </c>
      <c r="H64" s="90">
        <f t="shared" si="6"/>
        <v>298320</v>
      </c>
      <c r="I64" s="90">
        <f t="shared" si="6"/>
        <v>0</v>
      </c>
      <c r="J64" s="90">
        <f t="shared" si="6"/>
        <v>0</v>
      </c>
      <c r="K64" s="40" t="e">
        <f>#REF!/J64</f>
        <v>#REF!</v>
      </c>
      <c r="L64" s="40" t="e">
        <f>#REF!-J64</f>
        <v>#REF!</v>
      </c>
    </row>
    <row r="65" spans="1:12" ht="21" customHeight="1" hidden="1">
      <c r="A65" s="58" t="s">
        <v>110</v>
      </c>
      <c r="B65" s="59" t="s">
        <v>111</v>
      </c>
      <c r="C65" s="91">
        <v>0</v>
      </c>
      <c r="D65" s="91"/>
      <c r="E65" s="91"/>
      <c r="F65" s="91"/>
      <c r="G65" s="91"/>
      <c r="H65" s="91">
        <v>0</v>
      </c>
      <c r="I65" s="91"/>
      <c r="J65" s="91"/>
      <c r="K65" s="25" t="e">
        <f>#REF!/J65</f>
        <v>#REF!</v>
      </c>
      <c r="L65" s="60" t="e">
        <f>#REF!-J65</f>
        <v>#REF!</v>
      </c>
    </row>
    <row r="66" spans="1:12" ht="31.5" customHeight="1" hidden="1">
      <c r="A66" s="58" t="s">
        <v>112</v>
      </c>
      <c r="B66" s="59" t="s">
        <v>113</v>
      </c>
      <c r="C66" s="91">
        <v>1886000</v>
      </c>
      <c r="D66" s="91"/>
      <c r="E66" s="91"/>
      <c r="F66" s="91"/>
      <c r="G66" s="91">
        <v>355900</v>
      </c>
      <c r="H66" s="91">
        <f>G66/3*2</f>
        <v>237266.66666666666</v>
      </c>
      <c r="I66" s="91"/>
      <c r="J66" s="91"/>
      <c r="K66" s="25" t="e">
        <f>#REF!/C66</f>
        <v>#REF!</v>
      </c>
      <c r="L66" s="26" t="e">
        <f>#REF!-C66</f>
        <v>#REF!</v>
      </c>
    </row>
    <row r="67" spans="1:12" ht="15.75" hidden="1">
      <c r="A67" s="58"/>
      <c r="B67" s="59" t="s">
        <v>114</v>
      </c>
      <c r="C67" s="91"/>
      <c r="D67" s="91"/>
      <c r="E67" s="91"/>
      <c r="F67" s="91"/>
      <c r="G67" s="91"/>
      <c r="H67" s="91"/>
      <c r="I67" s="91"/>
      <c r="J67" s="91"/>
      <c r="K67" s="25" t="e">
        <f>#REF!/C67</f>
        <v>#REF!</v>
      </c>
      <c r="L67" s="26" t="e">
        <f>#REF!-C67</f>
        <v>#REF!</v>
      </c>
    </row>
    <row r="68" spans="1:12" ht="15.75" hidden="1">
      <c r="A68" s="58"/>
      <c r="B68" s="59" t="s">
        <v>115</v>
      </c>
      <c r="C68" s="91"/>
      <c r="D68" s="91"/>
      <c r="E68" s="91"/>
      <c r="F68" s="91"/>
      <c r="G68" s="91"/>
      <c r="H68" s="91"/>
      <c r="I68" s="91"/>
      <c r="J68" s="91"/>
      <c r="K68" s="25" t="e">
        <f>#REF!/C68</f>
        <v>#REF!</v>
      </c>
      <c r="L68" s="26" t="e">
        <f>#REF!-C68</f>
        <v>#REF!</v>
      </c>
    </row>
    <row r="69" spans="1:12" ht="15.75" hidden="1">
      <c r="A69" s="58"/>
      <c r="B69" s="59" t="s">
        <v>116</v>
      </c>
      <c r="C69" s="91"/>
      <c r="D69" s="91"/>
      <c r="E69" s="91"/>
      <c r="F69" s="91"/>
      <c r="G69" s="91"/>
      <c r="H69" s="91"/>
      <c r="I69" s="91"/>
      <c r="J69" s="91"/>
      <c r="K69" s="25" t="e">
        <f>#REF!/C69</f>
        <v>#REF!</v>
      </c>
      <c r="L69" s="26" t="e">
        <f>#REF!-C69</f>
        <v>#REF!</v>
      </c>
    </row>
    <row r="70" spans="1:12" ht="51" customHeight="1" hidden="1">
      <c r="A70" s="58" t="s">
        <v>117</v>
      </c>
      <c r="B70" s="59" t="s">
        <v>118</v>
      </c>
      <c r="C70" s="91">
        <v>154000</v>
      </c>
      <c r="D70" s="91"/>
      <c r="E70" s="91"/>
      <c r="F70" s="91"/>
      <c r="G70" s="91">
        <v>29100</v>
      </c>
      <c r="H70" s="91">
        <f>G70/3*2</f>
        <v>19400</v>
      </c>
      <c r="I70" s="91"/>
      <c r="J70" s="91"/>
      <c r="K70" s="25" t="e">
        <f>#REF!/C70</f>
        <v>#REF!</v>
      </c>
      <c r="L70" s="26" t="e">
        <f>#REF!-C70</f>
        <v>#REF!</v>
      </c>
    </row>
    <row r="71" spans="1:12" ht="78.75" hidden="1">
      <c r="A71" s="58" t="s">
        <v>119</v>
      </c>
      <c r="B71" s="59" t="s">
        <v>120</v>
      </c>
      <c r="C71" s="91"/>
      <c r="D71" s="91"/>
      <c r="E71" s="91"/>
      <c r="F71" s="91"/>
      <c r="G71" s="91"/>
      <c r="H71" s="91"/>
      <c r="I71" s="91"/>
      <c r="J71" s="91"/>
      <c r="K71" s="25" t="e">
        <f>#REF!/C71</f>
        <v>#REF!</v>
      </c>
      <c r="L71" s="26" t="e">
        <f>#REF!-C71</f>
        <v>#REF!</v>
      </c>
    </row>
    <row r="72" spans="1:12" ht="15.75" hidden="1">
      <c r="A72" s="58" t="s">
        <v>121</v>
      </c>
      <c r="B72" s="59" t="s">
        <v>122</v>
      </c>
      <c r="C72" s="91"/>
      <c r="D72" s="91"/>
      <c r="E72" s="91"/>
      <c r="F72" s="91"/>
      <c r="G72" s="91"/>
      <c r="H72" s="91"/>
      <c r="I72" s="91"/>
      <c r="J72" s="91"/>
      <c r="K72" s="25" t="e">
        <f>#REF!/C72</f>
        <v>#REF!</v>
      </c>
      <c r="L72" s="26" t="e">
        <f>#REF!-C72</f>
        <v>#REF!</v>
      </c>
    </row>
    <row r="73" spans="1:12" ht="63" hidden="1">
      <c r="A73" s="58" t="s">
        <v>123</v>
      </c>
      <c r="B73" s="59" t="s">
        <v>124</v>
      </c>
      <c r="C73" s="91"/>
      <c r="D73" s="91"/>
      <c r="E73" s="91"/>
      <c r="F73" s="91"/>
      <c r="G73" s="91"/>
      <c r="H73" s="91"/>
      <c r="I73" s="91"/>
      <c r="J73" s="91"/>
      <c r="K73" s="25" t="e">
        <f>#REF!/C73</f>
        <v>#REF!</v>
      </c>
      <c r="L73" s="26" t="e">
        <f>#REF!-C73</f>
        <v>#REF!</v>
      </c>
    </row>
    <row r="74" spans="1:12" ht="31.5" hidden="1">
      <c r="A74" s="58" t="s">
        <v>125</v>
      </c>
      <c r="B74" s="59" t="s">
        <v>126</v>
      </c>
      <c r="C74" s="91"/>
      <c r="D74" s="91"/>
      <c r="E74" s="91"/>
      <c r="F74" s="91"/>
      <c r="G74" s="91"/>
      <c r="H74" s="91"/>
      <c r="I74" s="91"/>
      <c r="J74" s="91"/>
      <c r="K74" s="25" t="e">
        <f>#REF!/C74</f>
        <v>#REF!</v>
      </c>
      <c r="L74" s="26" t="e">
        <f>#REF!-C74</f>
        <v>#REF!</v>
      </c>
    </row>
    <row r="75" spans="1:12" ht="31.5" hidden="1">
      <c r="A75" s="58" t="s">
        <v>127</v>
      </c>
      <c r="B75" s="59" t="s">
        <v>128</v>
      </c>
      <c r="C75" s="91"/>
      <c r="D75" s="91"/>
      <c r="E75" s="91"/>
      <c r="F75" s="91"/>
      <c r="G75" s="91"/>
      <c r="H75" s="91"/>
      <c r="I75" s="91"/>
      <c r="J75" s="91"/>
      <c r="K75" s="25" t="e">
        <f>#REF!/C75</f>
        <v>#REF!</v>
      </c>
      <c r="L75" s="26" t="e">
        <f>#REF!-C75</f>
        <v>#REF!</v>
      </c>
    </row>
    <row r="76" spans="1:12" ht="31.5" hidden="1">
      <c r="A76" s="58" t="s">
        <v>129</v>
      </c>
      <c r="B76" s="59" t="s">
        <v>130</v>
      </c>
      <c r="C76" s="91"/>
      <c r="D76" s="91"/>
      <c r="E76" s="91"/>
      <c r="F76" s="91"/>
      <c r="G76" s="91"/>
      <c r="H76" s="91"/>
      <c r="I76" s="91"/>
      <c r="J76" s="91"/>
      <c r="K76" s="25" t="e">
        <f>#REF!/C76</f>
        <v>#REF!</v>
      </c>
      <c r="L76" s="26" t="e">
        <f>#REF!-C76</f>
        <v>#REF!</v>
      </c>
    </row>
    <row r="77" spans="1:12" ht="31.5" hidden="1">
      <c r="A77" s="58" t="s">
        <v>131</v>
      </c>
      <c r="B77" s="59" t="s">
        <v>132</v>
      </c>
      <c r="C77" s="91"/>
      <c r="D77" s="91"/>
      <c r="E77" s="91"/>
      <c r="F77" s="91"/>
      <c r="G77" s="91"/>
      <c r="H77" s="91"/>
      <c r="I77" s="91"/>
      <c r="J77" s="91"/>
      <c r="K77" s="25" t="e">
        <f>#REF!/C77</f>
        <v>#REF!</v>
      </c>
      <c r="L77" s="26" t="e">
        <f>#REF!-C77</f>
        <v>#REF!</v>
      </c>
    </row>
    <row r="78" spans="1:12" ht="15.75" hidden="1">
      <c r="A78" s="58" t="s">
        <v>133</v>
      </c>
      <c r="B78" s="59" t="s">
        <v>134</v>
      </c>
      <c r="C78" s="91"/>
      <c r="D78" s="91"/>
      <c r="E78" s="91"/>
      <c r="F78" s="91"/>
      <c r="G78" s="91"/>
      <c r="H78" s="91"/>
      <c r="I78" s="91"/>
      <c r="J78" s="91"/>
      <c r="K78" s="25" t="e">
        <f>#REF!/C78</f>
        <v>#REF!</v>
      </c>
      <c r="L78" s="26" t="e">
        <f>#REF!-C78</f>
        <v>#REF!</v>
      </c>
    </row>
    <row r="79" spans="1:12" ht="15.75" hidden="1">
      <c r="A79" s="58" t="s">
        <v>135</v>
      </c>
      <c r="B79" s="59" t="s">
        <v>136</v>
      </c>
      <c r="C79" s="91">
        <v>31000</v>
      </c>
      <c r="D79" s="91"/>
      <c r="E79" s="91"/>
      <c r="F79" s="91"/>
      <c r="G79" s="91">
        <v>5800</v>
      </c>
      <c r="H79" s="91">
        <f>G79/3*2</f>
        <v>3866.6666666666665</v>
      </c>
      <c r="I79" s="91"/>
      <c r="J79" s="91"/>
      <c r="K79" s="25" t="e">
        <f>#REF!/C79</f>
        <v>#REF!</v>
      </c>
      <c r="L79" s="26" t="e">
        <f>#REF!-C79</f>
        <v>#REF!</v>
      </c>
    </row>
    <row r="80" spans="1:12" ht="47.25" hidden="1">
      <c r="A80" s="58" t="s">
        <v>137</v>
      </c>
      <c r="B80" s="59" t="s">
        <v>138</v>
      </c>
      <c r="C80" s="91"/>
      <c r="D80" s="91"/>
      <c r="E80" s="91"/>
      <c r="F80" s="91"/>
      <c r="G80" s="91"/>
      <c r="H80" s="91"/>
      <c r="I80" s="91"/>
      <c r="J80" s="91"/>
      <c r="K80" s="25" t="e">
        <f>#REF!/C80</f>
        <v>#REF!</v>
      </c>
      <c r="L80" s="26" t="e">
        <f>#REF!-C80</f>
        <v>#REF!</v>
      </c>
    </row>
    <row r="81" spans="1:12" ht="18.75" customHeight="1" hidden="1">
      <c r="A81" s="58" t="s">
        <v>139</v>
      </c>
      <c r="B81" s="59" t="s">
        <v>140</v>
      </c>
      <c r="C81" s="91">
        <v>101280</v>
      </c>
      <c r="D81" s="91"/>
      <c r="E81" s="91"/>
      <c r="F81" s="91"/>
      <c r="G81" s="91">
        <v>56680</v>
      </c>
      <c r="H81" s="91">
        <f>G81/3*2</f>
        <v>37786.666666666664</v>
      </c>
      <c r="I81" s="91"/>
      <c r="J81" s="91"/>
      <c r="K81" s="25" t="e">
        <f>#REF!/C81</f>
        <v>#REF!</v>
      </c>
      <c r="L81" s="26" t="e">
        <f>#REF!-C81</f>
        <v>#REF!</v>
      </c>
    </row>
    <row r="82" spans="1:12" ht="15.75" hidden="1">
      <c r="A82" s="58"/>
      <c r="B82" s="59" t="s">
        <v>141</v>
      </c>
      <c r="C82" s="91">
        <v>500</v>
      </c>
      <c r="D82" s="91"/>
      <c r="E82" s="91"/>
      <c r="F82" s="91"/>
      <c r="G82" s="91"/>
      <c r="H82" s="91">
        <v>292</v>
      </c>
      <c r="I82" s="91"/>
      <c r="J82" s="91"/>
      <c r="K82" s="25" t="e">
        <f>#REF!/J82</f>
        <v>#REF!</v>
      </c>
      <c r="L82" s="60" t="e">
        <f>#REF!-J82</f>
        <v>#REF!</v>
      </c>
    </row>
    <row r="83" spans="1:12" ht="15.75" hidden="1">
      <c r="A83" s="58"/>
      <c r="B83" s="59" t="s">
        <v>142</v>
      </c>
      <c r="C83" s="91">
        <v>459</v>
      </c>
      <c r="D83" s="91"/>
      <c r="E83" s="91"/>
      <c r="F83" s="91"/>
      <c r="G83" s="91"/>
      <c r="H83" s="91">
        <v>442</v>
      </c>
      <c r="I83" s="91"/>
      <c r="J83" s="91"/>
      <c r="K83" s="25" t="e">
        <f>#REF!/J83</f>
        <v>#REF!</v>
      </c>
      <c r="L83" s="60" t="e">
        <f>#REF!-J83</f>
        <v>#REF!</v>
      </c>
    </row>
    <row r="84" spans="1:12" ht="15.75" hidden="1">
      <c r="A84" s="58"/>
      <c r="B84" s="59" t="s">
        <v>143</v>
      </c>
      <c r="C84" s="91">
        <v>50</v>
      </c>
      <c r="D84" s="91"/>
      <c r="E84" s="91"/>
      <c r="F84" s="91"/>
      <c r="G84" s="91"/>
      <c r="H84" s="91">
        <v>26</v>
      </c>
      <c r="I84" s="91"/>
      <c r="J84" s="91"/>
      <c r="K84" s="25" t="e">
        <f>#REF!/J84</f>
        <v>#REF!</v>
      </c>
      <c r="L84" s="60" t="e">
        <f>#REF!-J84</f>
        <v>#REF!</v>
      </c>
    </row>
    <row r="85" spans="1:12" ht="15.75" hidden="1">
      <c r="A85" s="58"/>
      <c r="B85" s="59" t="s">
        <v>144</v>
      </c>
      <c r="C85" s="91">
        <v>1165</v>
      </c>
      <c r="D85" s="91"/>
      <c r="E85" s="91"/>
      <c r="F85" s="91"/>
      <c r="G85" s="91"/>
      <c r="H85" s="91">
        <v>581</v>
      </c>
      <c r="I85" s="91"/>
      <c r="J85" s="91"/>
      <c r="K85" s="25" t="e">
        <f>#REF!/J85</f>
        <v>#REF!</v>
      </c>
      <c r="L85" s="60" t="e">
        <f>#REF!-J85</f>
        <v>#REF!</v>
      </c>
    </row>
    <row r="86" spans="1:12" ht="31.5" hidden="1">
      <c r="A86" s="58"/>
      <c r="B86" s="59" t="s">
        <v>145</v>
      </c>
      <c r="C86" s="91">
        <v>200</v>
      </c>
      <c r="D86" s="91"/>
      <c r="E86" s="91"/>
      <c r="F86" s="91"/>
      <c r="G86" s="91"/>
      <c r="H86" s="91">
        <v>104</v>
      </c>
      <c r="I86" s="91"/>
      <c r="J86" s="91"/>
      <c r="K86" s="25" t="e">
        <f>#REF!/J86</f>
        <v>#REF!</v>
      </c>
      <c r="L86" s="60" t="e">
        <f>#REF!-J86</f>
        <v>#REF!</v>
      </c>
    </row>
    <row r="87" spans="1:12" ht="31.5" hidden="1">
      <c r="A87" s="58"/>
      <c r="B87" s="59" t="s">
        <v>102</v>
      </c>
      <c r="C87" s="91">
        <v>95</v>
      </c>
      <c r="D87" s="91"/>
      <c r="E87" s="91"/>
      <c r="F87" s="91"/>
      <c r="G87" s="91"/>
      <c r="H87" s="91">
        <v>95</v>
      </c>
      <c r="I87" s="91"/>
      <c r="J87" s="91"/>
      <c r="K87" s="25" t="e">
        <f>#REF!/J87</f>
        <v>#REF!</v>
      </c>
      <c r="L87" s="60" t="e">
        <f>#REF!-J87</f>
        <v>#REF!</v>
      </c>
    </row>
    <row r="88" spans="1:12" ht="15.75" hidden="1">
      <c r="A88" s="58"/>
      <c r="B88" s="59" t="s">
        <v>146</v>
      </c>
      <c r="C88" s="91">
        <v>7</v>
      </c>
      <c r="D88" s="91"/>
      <c r="E88" s="91"/>
      <c r="F88" s="91"/>
      <c r="G88" s="91"/>
      <c r="H88" s="91">
        <v>7</v>
      </c>
      <c r="I88" s="91"/>
      <c r="J88" s="91"/>
      <c r="K88" s="25" t="e">
        <f>#REF!/J88</f>
        <v>#REF!</v>
      </c>
      <c r="L88" s="60" t="e">
        <f>#REF!-J88</f>
        <v>#REF!</v>
      </c>
    </row>
    <row r="89" spans="1:12" ht="15.75" hidden="1">
      <c r="A89" s="58"/>
      <c r="B89" s="59" t="s">
        <v>147</v>
      </c>
      <c r="C89" s="91"/>
      <c r="D89" s="91"/>
      <c r="E89" s="91"/>
      <c r="F89" s="91"/>
      <c r="G89" s="91"/>
      <c r="H89" s="91"/>
      <c r="I89" s="91"/>
      <c r="J89" s="91"/>
      <c r="K89" s="25" t="e">
        <f>#REF!/J89</f>
        <v>#REF!</v>
      </c>
      <c r="L89" s="60" t="e">
        <f>#REF!-J89</f>
        <v>#REF!</v>
      </c>
    </row>
    <row r="90" spans="1:12" ht="47.25" hidden="1">
      <c r="A90" s="57" t="s">
        <v>148</v>
      </c>
      <c r="B90" s="56" t="s">
        <v>149</v>
      </c>
      <c r="C90" s="90">
        <f aca="true" t="shared" si="7" ref="C90:J90">SUM(C91:C98)</f>
        <v>0</v>
      </c>
      <c r="D90" s="90"/>
      <c r="E90" s="90"/>
      <c r="F90" s="90"/>
      <c r="G90" s="90">
        <f t="shared" si="7"/>
        <v>0</v>
      </c>
      <c r="H90" s="90">
        <f t="shared" si="7"/>
        <v>0</v>
      </c>
      <c r="I90" s="90">
        <f t="shared" si="7"/>
        <v>0</v>
      </c>
      <c r="J90" s="90">
        <f t="shared" si="7"/>
        <v>0</v>
      </c>
      <c r="K90" s="40" t="e">
        <f>#REF!/J90</f>
        <v>#REF!</v>
      </c>
      <c r="L90" s="40" t="e">
        <f>#REF!-J90</f>
        <v>#REF!</v>
      </c>
    </row>
    <row r="91" spans="1:12" ht="15.75" hidden="1">
      <c r="A91" s="58" t="s">
        <v>150</v>
      </c>
      <c r="B91" s="59" t="s">
        <v>151</v>
      </c>
      <c r="C91" s="91">
        <v>0</v>
      </c>
      <c r="D91" s="91"/>
      <c r="E91" s="91"/>
      <c r="F91" s="91"/>
      <c r="G91" s="91"/>
      <c r="H91" s="91">
        <v>0</v>
      </c>
      <c r="I91" s="91"/>
      <c r="J91" s="91"/>
      <c r="K91" s="25" t="e">
        <f>#REF!/J91</f>
        <v>#REF!</v>
      </c>
      <c r="L91" s="60" t="e">
        <f>#REF!-J91</f>
        <v>#REF!</v>
      </c>
    </row>
    <row r="92" spans="1:12" ht="15.75" hidden="1">
      <c r="A92" s="58" t="s">
        <v>152</v>
      </c>
      <c r="B92" s="59" t="s">
        <v>153</v>
      </c>
      <c r="C92" s="91"/>
      <c r="D92" s="91"/>
      <c r="E92" s="91"/>
      <c r="F92" s="91"/>
      <c r="G92" s="91"/>
      <c r="H92" s="91"/>
      <c r="I92" s="91"/>
      <c r="J92" s="91"/>
      <c r="K92" s="25" t="e">
        <f>#REF!/C92</f>
        <v>#REF!</v>
      </c>
      <c r="L92" s="26" t="e">
        <f>#REF!-C92</f>
        <v>#REF!</v>
      </c>
    </row>
    <row r="93" spans="1:12" ht="15.75" hidden="1">
      <c r="A93" s="58" t="s">
        <v>154</v>
      </c>
      <c r="B93" s="59" t="s">
        <v>155</v>
      </c>
      <c r="C93" s="91"/>
      <c r="D93" s="91"/>
      <c r="E93" s="91"/>
      <c r="F93" s="91"/>
      <c r="G93" s="91"/>
      <c r="H93" s="91"/>
      <c r="I93" s="91"/>
      <c r="J93" s="91"/>
      <c r="K93" s="25" t="e">
        <f>#REF!/C93</f>
        <v>#REF!</v>
      </c>
      <c r="L93" s="26" t="e">
        <f>#REF!-C93</f>
        <v>#REF!</v>
      </c>
    </row>
    <row r="94" spans="1:12" ht="48.75" customHeight="1" hidden="1">
      <c r="A94" s="58" t="s">
        <v>156</v>
      </c>
      <c r="B94" s="59" t="s">
        <v>157</v>
      </c>
      <c r="C94" s="91"/>
      <c r="D94" s="91"/>
      <c r="E94" s="91"/>
      <c r="F94" s="91"/>
      <c r="G94" s="91"/>
      <c r="H94" s="91"/>
      <c r="I94" s="91"/>
      <c r="J94" s="91"/>
      <c r="K94" s="25" t="e">
        <f>#REF!/C94</f>
        <v>#REF!</v>
      </c>
      <c r="L94" s="26" t="e">
        <f>#REF!-C94</f>
        <v>#REF!</v>
      </c>
    </row>
    <row r="95" spans="1:12" ht="31.5" hidden="1">
      <c r="A95" s="58" t="s">
        <v>158</v>
      </c>
      <c r="B95" s="59" t="s">
        <v>159</v>
      </c>
      <c r="C95" s="91"/>
      <c r="D95" s="91"/>
      <c r="E95" s="91"/>
      <c r="F95" s="91"/>
      <c r="G95" s="91"/>
      <c r="H95" s="91">
        <f>G95/3*2</f>
        <v>0</v>
      </c>
      <c r="I95" s="91"/>
      <c r="J95" s="91"/>
      <c r="K95" s="25" t="e">
        <f>#REF!/C95</f>
        <v>#REF!</v>
      </c>
      <c r="L95" s="26" t="e">
        <f>#REF!-C95</f>
        <v>#REF!</v>
      </c>
    </row>
    <row r="96" spans="1:12" ht="15.75" hidden="1">
      <c r="A96" s="58" t="s">
        <v>160</v>
      </c>
      <c r="B96" s="59" t="s">
        <v>161</v>
      </c>
      <c r="C96" s="91">
        <v>0</v>
      </c>
      <c r="D96" s="91"/>
      <c r="E96" s="91"/>
      <c r="F96" s="91"/>
      <c r="G96" s="91"/>
      <c r="H96" s="91">
        <v>0</v>
      </c>
      <c r="I96" s="91"/>
      <c r="J96" s="91"/>
      <c r="K96" s="25" t="e">
        <f>#REF!/J96</f>
        <v>#REF!</v>
      </c>
      <c r="L96" s="60" t="e">
        <f>#REF!-J96</f>
        <v>#REF!</v>
      </c>
    </row>
    <row r="97" spans="1:12" ht="63" hidden="1">
      <c r="A97" s="58" t="s">
        <v>162</v>
      </c>
      <c r="B97" s="59" t="s">
        <v>163</v>
      </c>
      <c r="C97" s="91">
        <v>0</v>
      </c>
      <c r="D97" s="91"/>
      <c r="E97" s="91"/>
      <c r="F97" s="91"/>
      <c r="G97" s="91"/>
      <c r="H97" s="91">
        <v>0</v>
      </c>
      <c r="I97" s="91"/>
      <c r="J97" s="91"/>
      <c r="K97" s="25" t="e">
        <f>#REF!/J97</f>
        <v>#REF!</v>
      </c>
      <c r="L97" s="60" t="e">
        <f>#REF!-J97</f>
        <v>#REF!</v>
      </c>
    </row>
    <row r="98" spans="1:12" ht="47.25" hidden="1">
      <c r="A98" s="58" t="s">
        <v>164</v>
      </c>
      <c r="B98" s="59" t="s">
        <v>165</v>
      </c>
      <c r="C98" s="91">
        <v>0</v>
      </c>
      <c r="D98" s="91"/>
      <c r="E98" s="91"/>
      <c r="F98" s="91"/>
      <c r="G98" s="91"/>
      <c r="H98" s="91">
        <v>0</v>
      </c>
      <c r="I98" s="91"/>
      <c r="J98" s="91"/>
      <c r="K98" s="25" t="e">
        <f>#REF!/J98</f>
        <v>#REF!</v>
      </c>
      <c r="L98" s="60" t="e">
        <f>#REF!-J98</f>
        <v>#REF!</v>
      </c>
    </row>
    <row r="99" spans="1:12" ht="15.75" hidden="1">
      <c r="A99" s="57" t="s">
        <v>166</v>
      </c>
      <c r="B99" s="56" t="s">
        <v>167</v>
      </c>
      <c r="C99" s="90">
        <f aca="true" t="shared" si="8" ref="C99:J99">SUM(C100:C107)</f>
        <v>0</v>
      </c>
      <c r="D99" s="90"/>
      <c r="E99" s="90"/>
      <c r="F99" s="90"/>
      <c r="G99" s="90">
        <f t="shared" si="8"/>
        <v>0</v>
      </c>
      <c r="H99" s="90">
        <f t="shared" si="8"/>
        <v>0</v>
      </c>
      <c r="I99" s="90">
        <f t="shared" si="8"/>
        <v>0</v>
      </c>
      <c r="J99" s="90">
        <f t="shared" si="8"/>
        <v>0</v>
      </c>
      <c r="K99" s="40" t="e">
        <f>#REF!/J99</f>
        <v>#REF!</v>
      </c>
      <c r="L99" s="40" t="e">
        <f>#REF!-J99</f>
        <v>#REF!</v>
      </c>
    </row>
    <row r="100" spans="1:12" ht="15.75" hidden="1">
      <c r="A100" s="58" t="s">
        <v>168</v>
      </c>
      <c r="B100" s="59" t="s">
        <v>169</v>
      </c>
      <c r="C100" s="91"/>
      <c r="D100" s="91"/>
      <c r="E100" s="91"/>
      <c r="F100" s="91"/>
      <c r="G100" s="91"/>
      <c r="H100" s="91"/>
      <c r="I100" s="91"/>
      <c r="J100" s="91"/>
      <c r="K100" s="25" t="e">
        <f>#REF!/C100</f>
        <v>#REF!</v>
      </c>
      <c r="L100" s="26" t="e">
        <f>#REF!-C100</f>
        <v>#REF!</v>
      </c>
    </row>
    <row r="101" spans="1:12" ht="15.75" hidden="1">
      <c r="A101" s="58" t="s">
        <v>170</v>
      </c>
      <c r="B101" s="59" t="s">
        <v>171</v>
      </c>
      <c r="C101" s="91"/>
      <c r="D101" s="91"/>
      <c r="E101" s="91"/>
      <c r="F101" s="91"/>
      <c r="G101" s="91"/>
      <c r="H101" s="91"/>
      <c r="I101" s="91"/>
      <c r="J101" s="91"/>
      <c r="K101" s="25" t="e">
        <f>#REF!/C101</f>
        <v>#REF!</v>
      </c>
      <c r="L101" s="26" t="e">
        <f>#REF!-C101</f>
        <v>#REF!</v>
      </c>
    </row>
    <row r="102" spans="1:12" ht="19.5" customHeight="1" hidden="1">
      <c r="A102" s="58" t="s">
        <v>172</v>
      </c>
      <c r="B102" s="59" t="s">
        <v>173</v>
      </c>
      <c r="C102" s="91"/>
      <c r="D102" s="91"/>
      <c r="E102" s="91"/>
      <c r="F102" s="91"/>
      <c r="G102" s="91"/>
      <c r="H102" s="91"/>
      <c r="I102" s="91"/>
      <c r="J102" s="91"/>
      <c r="K102" s="25" t="e">
        <f>#REF!/C102</f>
        <v>#REF!</v>
      </c>
      <c r="L102" s="26" t="e">
        <f>#REF!-C102</f>
        <v>#REF!</v>
      </c>
    </row>
    <row r="103" spans="1:12" ht="15.75" hidden="1">
      <c r="A103" s="58" t="s">
        <v>174</v>
      </c>
      <c r="B103" s="59" t="s">
        <v>175</v>
      </c>
      <c r="C103" s="91"/>
      <c r="D103" s="91"/>
      <c r="E103" s="91"/>
      <c r="F103" s="91"/>
      <c r="G103" s="91"/>
      <c r="H103" s="91"/>
      <c r="I103" s="91"/>
      <c r="J103" s="91"/>
      <c r="K103" s="25" t="e">
        <f>#REF!/C103</f>
        <v>#REF!</v>
      </c>
      <c r="L103" s="26" t="e">
        <f>#REF!-C103</f>
        <v>#REF!</v>
      </c>
    </row>
    <row r="104" spans="1:12" ht="15.75" hidden="1">
      <c r="A104" s="58" t="s">
        <v>176</v>
      </c>
      <c r="B104" s="59" t="s">
        <v>177</v>
      </c>
      <c r="C104" s="91"/>
      <c r="D104" s="91"/>
      <c r="E104" s="91"/>
      <c r="F104" s="91"/>
      <c r="G104" s="91"/>
      <c r="H104" s="91"/>
      <c r="I104" s="91"/>
      <c r="J104" s="91"/>
      <c r="K104" s="25" t="e">
        <f>#REF!/C104</f>
        <v>#REF!</v>
      </c>
      <c r="L104" s="26" t="e">
        <f>#REF!-C104</f>
        <v>#REF!</v>
      </c>
    </row>
    <row r="105" spans="1:12" ht="15.75" hidden="1">
      <c r="A105" s="58" t="s">
        <v>178</v>
      </c>
      <c r="B105" s="59" t="s">
        <v>179</v>
      </c>
      <c r="C105" s="91"/>
      <c r="D105" s="91"/>
      <c r="E105" s="91"/>
      <c r="F105" s="91"/>
      <c r="G105" s="91"/>
      <c r="H105" s="91"/>
      <c r="I105" s="91"/>
      <c r="J105" s="91"/>
      <c r="K105" s="25" t="e">
        <f>#REF!/C105</f>
        <v>#REF!</v>
      </c>
      <c r="L105" s="26" t="e">
        <f>#REF!-C105</f>
        <v>#REF!</v>
      </c>
    </row>
    <row r="106" spans="1:12" ht="15.75" hidden="1">
      <c r="A106" s="58" t="s">
        <v>180</v>
      </c>
      <c r="B106" s="59" t="s">
        <v>181</v>
      </c>
      <c r="C106" s="91"/>
      <c r="D106" s="91"/>
      <c r="E106" s="91"/>
      <c r="F106" s="91"/>
      <c r="G106" s="91"/>
      <c r="H106" s="91"/>
      <c r="I106" s="91"/>
      <c r="J106" s="91"/>
      <c r="K106" s="25" t="e">
        <f>#REF!/C106</f>
        <v>#REF!</v>
      </c>
      <c r="L106" s="26" t="e">
        <f>#REF!-C106</f>
        <v>#REF!</v>
      </c>
    </row>
    <row r="107" spans="1:12" ht="30.75" customHeight="1" hidden="1">
      <c r="A107" s="58" t="s">
        <v>182</v>
      </c>
      <c r="B107" s="59" t="s">
        <v>183</v>
      </c>
      <c r="C107" s="91"/>
      <c r="D107" s="91"/>
      <c r="E107" s="91"/>
      <c r="F107" s="91"/>
      <c r="G107" s="91"/>
      <c r="H107" s="91"/>
      <c r="I107" s="91"/>
      <c r="J107" s="91"/>
      <c r="K107" s="25" t="e">
        <f>#REF!/C107</f>
        <v>#REF!</v>
      </c>
      <c r="L107" s="26" t="e">
        <f>#REF!-C107</f>
        <v>#REF!</v>
      </c>
    </row>
    <row r="108" spans="1:12" ht="31.5" hidden="1">
      <c r="A108" s="57" t="s">
        <v>184</v>
      </c>
      <c r="B108" s="56" t="s">
        <v>185</v>
      </c>
      <c r="C108" s="90">
        <f aca="true" t="shared" si="9" ref="C108:J108">C109+C116+C119</f>
        <v>3327000</v>
      </c>
      <c r="D108" s="90"/>
      <c r="E108" s="90"/>
      <c r="F108" s="90"/>
      <c r="G108" s="90">
        <f t="shared" si="9"/>
        <v>627900</v>
      </c>
      <c r="H108" s="90">
        <f t="shared" si="9"/>
        <v>418600</v>
      </c>
      <c r="I108" s="90">
        <f t="shared" si="9"/>
        <v>0</v>
      </c>
      <c r="J108" s="90">
        <f t="shared" si="9"/>
        <v>0</v>
      </c>
      <c r="K108" s="40" t="e">
        <f>#REF!/J108</f>
        <v>#REF!</v>
      </c>
      <c r="L108" s="40" t="e">
        <f>#REF!-J108</f>
        <v>#REF!</v>
      </c>
    </row>
    <row r="109" spans="1:12" ht="18.75" customHeight="1" hidden="1">
      <c r="A109" s="58" t="s">
        <v>186</v>
      </c>
      <c r="B109" s="59" t="s">
        <v>187</v>
      </c>
      <c r="C109" s="91">
        <v>208000</v>
      </c>
      <c r="D109" s="91"/>
      <c r="E109" s="91"/>
      <c r="F109" s="91"/>
      <c r="G109" s="91">
        <v>39300</v>
      </c>
      <c r="H109" s="91">
        <f>G109/3*2</f>
        <v>26200</v>
      </c>
      <c r="I109" s="91"/>
      <c r="J109" s="91"/>
      <c r="K109" s="25" t="e">
        <f>#REF!/C109</f>
        <v>#REF!</v>
      </c>
      <c r="L109" s="26" t="e">
        <f>#REF!-C109</f>
        <v>#REF!</v>
      </c>
    </row>
    <row r="110" spans="1:12" ht="15.75" hidden="1">
      <c r="A110" s="58"/>
      <c r="B110" s="59" t="s">
        <v>188</v>
      </c>
      <c r="C110" s="91"/>
      <c r="D110" s="91"/>
      <c r="E110" s="91"/>
      <c r="F110" s="91"/>
      <c r="G110" s="91"/>
      <c r="H110" s="91"/>
      <c r="I110" s="91"/>
      <c r="J110" s="91"/>
      <c r="K110" s="25" t="e">
        <f>#REF!/C110</f>
        <v>#REF!</v>
      </c>
      <c r="L110" s="26" t="e">
        <f>#REF!-C110</f>
        <v>#REF!</v>
      </c>
    </row>
    <row r="111" spans="1:12" ht="15.75" hidden="1">
      <c r="A111" s="58"/>
      <c r="B111" s="59" t="s">
        <v>189</v>
      </c>
      <c r="C111" s="91"/>
      <c r="D111" s="91"/>
      <c r="E111" s="91"/>
      <c r="F111" s="91"/>
      <c r="G111" s="91"/>
      <c r="H111" s="91"/>
      <c r="I111" s="91"/>
      <c r="J111" s="91"/>
      <c r="K111" s="25" t="e">
        <f>#REF!/C111</f>
        <v>#REF!</v>
      </c>
      <c r="L111" s="26" t="e">
        <f>#REF!-C111</f>
        <v>#REF!</v>
      </c>
    </row>
    <row r="112" spans="1:12" ht="15.75" hidden="1">
      <c r="A112" s="58"/>
      <c r="B112" s="59" t="s">
        <v>190</v>
      </c>
      <c r="C112" s="91"/>
      <c r="D112" s="91"/>
      <c r="E112" s="91"/>
      <c r="F112" s="91"/>
      <c r="G112" s="91"/>
      <c r="H112" s="91"/>
      <c r="I112" s="91"/>
      <c r="J112" s="91"/>
      <c r="K112" s="25" t="e">
        <f>#REF!/C112</f>
        <v>#REF!</v>
      </c>
      <c r="L112" s="26" t="e">
        <f>#REF!-C112</f>
        <v>#REF!</v>
      </c>
    </row>
    <row r="113" spans="1:12" ht="31.5" hidden="1">
      <c r="A113" s="58"/>
      <c r="B113" s="59" t="s">
        <v>191</v>
      </c>
      <c r="C113" s="91"/>
      <c r="D113" s="91"/>
      <c r="E113" s="91"/>
      <c r="F113" s="91"/>
      <c r="G113" s="91"/>
      <c r="H113" s="91"/>
      <c r="I113" s="91"/>
      <c r="J113" s="91"/>
      <c r="K113" s="25" t="e">
        <f>#REF!/C113</f>
        <v>#REF!</v>
      </c>
      <c r="L113" s="26" t="e">
        <f>#REF!-C113</f>
        <v>#REF!</v>
      </c>
    </row>
    <row r="114" spans="1:12" ht="15.75" hidden="1">
      <c r="A114" s="58"/>
      <c r="B114" s="59" t="s">
        <v>192</v>
      </c>
      <c r="C114" s="91"/>
      <c r="D114" s="91"/>
      <c r="E114" s="91"/>
      <c r="F114" s="91"/>
      <c r="G114" s="91"/>
      <c r="H114" s="91"/>
      <c r="I114" s="91"/>
      <c r="J114" s="91"/>
      <c r="K114" s="25" t="e">
        <f>#REF!/C114</f>
        <v>#REF!</v>
      </c>
      <c r="L114" s="26" t="e">
        <f>#REF!-C114</f>
        <v>#REF!</v>
      </c>
    </row>
    <row r="115" spans="1:12" ht="15.75" hidden="1">
      <c r="A115" s="58"/>
      <c r="B115" s="59"/>
      <c r="C115" s="91"/>
      <c r="D115" s="91"/>
      <c r="E115" s="91"/>
      <c r="F115" s="91"/>
      <c r="G115" s="91"/>
      <c r="H115" s="91"/>
      <c r="I115" s="91"/>
      <c r="J115" s="91"/>
      <c r="K115" s="25" t="e">
        <f>#REF!/C115</f>
        <v>#REF!</v>
      </c>
      <c r="L115" s="26" t="e">
        <f>#REF!-C115</f>
        <v>#REF!</v>
      </c>
    </row>
    <row r="116" spans="1:12" ht="15.75" hidden="1">
      <c r="A116" s="58" t="s">
        <v>193</v>
      </c>
      <c r="B116" s="59" t="s">
        <v>194</v>
      </c>
      <c r="C116" s="91">
        <v>2819000</v>
      </c>
      <c r="D116" s="91"/>
      <c r="E116" s="91"/>
      <c r="F116" s="91"/>
      <c r="G116" s="91">
        <v>532000</v>
      </c>
      <c r="H116" s="91">
        <f>G116/3*2</f>
        <v>354666.6666666667</v>
      </c>
      <c r="I116" s="91"/>
      <c r="J116" s="91"/>
      <c r="K116" s="25" t="e">
        <f>#REF!/C116</f>
        <v>#REF!</v>
      </c>
      <c r="L116" s="26" t="e">
        <f>#REF!-C116</f>
        <v>#REF!</v>
      </c>
    </row>
    <row r="117" spans="1:12" ht="15.75" hidden="1">
      <c r="A117" s="58"/>
      <c r="B117" s="59" t="s">
        <v>195</v>
      </c>
      <c r="C117" s="91"/>
      <c r="D117" s="91"/>
      <c r="E117" s="91"/>
      <c r="F117" s="91"/>
      <c r="G117" s="91"/>
      <c r="H117" s="91"/>
      <c r="I117" s="91"/>
      <c r="J117" s="91"/>
      <c r="K117" s="25" t="e">
        <f>#REF!/C117</f>
        <v>#REF!</v>
      </c>
      <c r="L117" s="26" t="e">
        <f>#REF!-C117</f>
        <v>#REF!</v>
      </c>
    </row>
    <row r="118" spans="1:12" ht="15.75" hidden="1">
      <c r="A118" s="58"/>
      <c r="B118" s="59" t="s">
        <v>196</v>
      </c>
      <c r="C118" s="91"/>
      <c r="D118" s="91"/>
      <c r="E118" s="91"/>
      <c r="F118" s="91"/>
      <c r="G118" s="91"/>
      <c r="H118" s="91"/>
      <c r="I118" s="91"/>
      <c r="J118" s="91"/>
      <c r="K118" s="25" t="e">
        <f>#REF!/C118</f>
        <v>#REF!</v>
      </c>
      <c r="L118" s="26" t="e">
        <f>#REF!-C118</f>
        <v>#REF!</v>
      </c>
    </row>
    <row r="119" spans="1:12" ht="32.25" customHeight="1" hidden="1">
      <c r="A119" s="58" t="s">
        <v>197</v>
      </c>
      <c r="B119" s="59" t="s">
        <v>198</v>
      </c>
      <c r="C119" s="91">
        <v>300000</v>
      </c>
      <c r="D119" s="91"/>
      <c r="E119" s="91"/>
      <c r="F119" s="91"/>
      <c r="G119" s="91">
        <v>56600</v>
      </c>
      <c r="H119" s="91">
        <f>G119/3*2</f>
        <v>37733.333333333336</v>
      </c>
      <c r="I119" s="91"/>
      <c r="J119" s="91"/>
      <c r="K119" s="25" t="e">
        <f>#REF!/C119</f>
        <v>#REF!</v>
      </c>
      <c r="L119" s="26" t="e">
        <f>#REF!-C119</f>
        <v>#REF!</v>
      </c>
    </row>
    <row r="120" spans="1:12" ht="31.5" hidden="1">
      <c r="A120" s="58"/>
      <c r="B120" s="59" t="s">
        <v>199</v>
      </c>
      <c r="C120" s="91">
        <v>3145</v>
      </c>
      <c r="D120" s="91"/>
      <c r="E120" s="91"/>
      <c r="F120" s="91"/>
      <c r="G120" s="91"/>
      <c r="H120" s="91">
        <v>2136</v>
      </c>
      <c r="I120" s="91"/>
      <c r="J120" s="91"/>
      <c r="K120" s="25" t="e">
        <f>#REF!/J120</f>
        <v>#REF!</v>
      </c>
      <c r="L120" s="60" t="e">
        <f>#REF!-J120</f>
        <v>#REF!</v>
      </c>
    </row>
    <row r="121" spans="1:12" ht="15.75" hidden="1">
      <c r="A121" s="58"/>
      <c r="B121" s="59" t="s">
        <v>200</v>
      </c>
      <c r="C121" s="91">
        <v>1420</v>
      </c>
      <c r="D121" s="91"/>
      <c r="E121" s="91"/>
      <c r="F121" s="91"/>
      <c r="G121" s="91"/>
      <c r="H121" s="91">
        <v>851</v>
      </c>
      <c r="I121" s="91"/>
      <c r="J121" s="91"/>
      <c r="K121" s="25" t="e">
        <f>#REF!/J121</f>
        <v>#REF!</v>
      </c>
      <c r="L121" s="60" t="e">
        <f>#REF!-J121</f>
        <v>#REF!</v>
      </c>
    </row>
    <row r="122" spans="1:12" ht="15.75" hidden="1">
      <c r="A122" s="58"/>
      <c r="B122" s="59" t="s">
        <v>201</v>
      </c>
      <c r="C122" s="91">
        <v>477</v>
      </c>
      <c r="D122" s="91"/>
      <c r="E122" s="91"/>
      <c r="F122" s="91"/>
      <c r="G122" s="91"/>
      <c r="H122" s="91">
        <v>304</v>
      </c>
      <c r="I122" s="91"/>
      <c r="J122" s="91"/>
      <c r="K122" s="25" t="e">
        <f>#REF!/J122</f>
        <v>#REF!</v>
      </c>
      <c r="L122" s="60" t="e">
        <f>#REF!-J122</f>
        <v>#REF!</v>
      </c>
    </row>
    <row r="123" spans="1:12" ht="22.5" customHeight="1" hidden="1">
      <c r="A123" s="58"/>
      <c r="B123" s="59" t="s">
        <v>202</v>
      </c>
      <c r="C123" s="91">
        <v>978</v>
      </c>
      <c r="D123" s="91"/>
      <c r="E123" s="91"/>
      <c r="F123" s="91"/>
      <c r="G123" s="91"/>
      <c r="H123" s="91">
        <v>595</v>
      </c>
      <c r="I123" s="91"/>
      <c r="J123" s="91"/>
      <c r="K123" s="25" t="e">
        <f>#REF!/J123</f>
        <v>#REF!</v>
      </c>
      <c r="L123" s="60" t="e">
        <f>#REF!-J123</f>
        <v>#REF!</v>
      </c>
    </row>
    <row r="124" spans="1:12" ht="33" customHeight="1" hidden="1">
      <c r="A124" s="58"/>
      <c r="B124" s="59" t="s">
        <v>203</v>
      </c>
      <c r="C124" s="91">
        <v>134</v>
      </c>
      <c r="D124" s="91"/>
      <c r="E124" s="91"/>
      <c r="F124" s="91"/>
      <c r="G124" s="91"/>
      <c r="H124" s="91">
        <v>80</v>
      </c>
      <c r="I124" s="91"/>
      <c r="J124" s="91"/>
      <c r="K124" s="25" t="e">
        <f>#REF!/J124</f>
        <v>#REF!</v>
      </c>
      <c r="L124" s="60" t="e">
        <f>#REF!-J124</f>
        <v>#REF!</v>
      </c>
    </row>
    <row r="125" spans="1:12" ht="15.75" hidden="1">
      <c r="A125" s="58"/>
      <c r="B125" s="59" t="s">
        <v>204</v>
      </c>
      <c r="C125" s="91">
        <v>1217</v>
      </c>
      <c r="D125" s="91"/>
      <c r="E125" s="91"/>
      <c r="F125" s="91"/>
      <c r="G125" s="91"/>
      <c r="H125" s="91">
        <v>595</v>
      </c>
      <c r="I125" s="91"/>
      <c r="J125" s="91"/>
      <c r="K125" s="25" t="e">
        <f>#REF!/J125</f>
        <v>#REF!</v>
      </c>
      <c r="L125" s="60" t="e">
        <f>#REF!-J125</f>
        <v>#REF!</v>
      </c>
    </row>
    <row r="126" spans="1:12" ht="34.5" customHeight="1" hidden="1">
      <c r="A126" s="58"/>
      <c r="B126" s="61" t="s">
        <v>205</v>
      </c>
      <c r="C126" s="91">
        <v>157</v>
      </c>
      <c r="D126" s="91"/>
      <c r="E126" s="91"/>
      <c r="F126" s="91"/>
      <c r="G126" s="91"/>
      <c r="H126" s="91">
        <v>74</v>
      </c>
      <c r="I126" s="91"/>
      <c r="J126" s="91"/>
      <c r="K126" s="25" t="e">
        <f>#REF!/J126</f>
        <v>#REF!</v>
      </c>
      <c r="L126" s="60" t="e">
        <f>#REF!-J126</f>
        <v>#REF!</v>
      </c>
    </row>
    <row r="127" spans="1:12" ht="18.75" customHeight="1" hidden="1">
      <c r="A127" s="57" t="s">
        <v>206</v>
      </c>
      <c r="B127" s="56" t="s">
        <v>207</v>
      </c>
      <c r="C127" s="90">
        <f aca="true" t="shared" si="10" ref="C127:J127">SUM(C128:C131)</f>
        <v>0</v>
      </c>
      <c r="D127" s="90"/>
      <c r="E127" s="90"/>
      <c r="F127" s="90"/>
      <c r="G127" s="90">
        <f t="shared" si="10"/>
        <v>0</v>
      </c>
      <c r="H127" s="90">
        <f t="shared" si="10"/>
        <v>0</v>
      </c>
      <c r="I127" s="90">
        <f t="shared" si="10"/>
        <v>0</v>
      </c>
      <c r="J127" s="90">
        <f t="shared" si="10"/>
        <v>0</v>
      </c>
      <c r="K127" s="40" t="e">
        <f>#REF!/J127</f>
        <v>#REF!</v>
      </c>
      <c r="L127" s="40" t="e">
        <f>#REF!-J127</f>
        <v>#REF!</v>
      </c>
    </row>
    <row r="128" spans="1:12" ht="31.5" hidden="1">
      <c r="A128" s="58" t="s">
        <v>208</v>
      </c>
      <c r="B128" s="59" t="s">
        <v>209</v>
      </c>
      <c r="C128" s="91">
        <v>0</v>
      </c>
      <c r="D128" s="91"/>
      <c r="E128" s="91"/>
      <c r="F128" s="91"/>
      <c r="G128" s="91"/>
      <c r="H128" s="91"/>
      <c r="I128" s="91"/>
      <c r="J128" s="91"/>
      <c r="K128" s="25" t="e">
        <f>#REF!/J128</f>
        <v>#REF!</v>
      </c>
      <c r="L128" s="60" t="e">
        <f>#REF!-J128</f>
        <v>#REF!</v>
      </c>
    </row>
    <row r="129" spans="1:12" ht="30.75" customHeight="1" hidden="1">
      <c r="A129" s="58" t="s">
        <v>210</v>
      </c>
      <c r="B129" s="59" t="s">
        <v>211</v>
      </c>
      <c r="C129" s="91"/>
      <c r="D129" s="91"/>
      <c r="E129" s="91"/>
      <c r="F129" s="91"/>
      <c r="G129" s="91"/>
      <c r="H129" s="91"/>
      <c r="I129" s="91"/>
      <c r="J129" s="91"/>
      <c r="K129" s="25" t="e">
        <f>#REF!/C129</f>
        <v>#REF!</v>
      </c>
      <c r="L129" s="26" t="e">
        <f>#REF!-C129</f>
        <v>#REF!</v>
      </c>
    </row>
    <row r="130" spans="1:12" ht="47.25" hidden="1">
      <c r="A130" s="58" t="s">
        <v>212</v>
      </c>
      <c r="B130" s="59" t="s">
        <v>213</v>
      </c>
      <c r="C130" s="91">
        <v>0</v>
      </c>
      <c r="D130" s="91"/>
      <c r="E130" s="91"/>
      <c r="F130" s="91"/>
      <c r="G130" s="91"/>
      <c r="H130" s="91">
        <v>0</v>
      </c>
      <c r="I130" s="91"/>
      <c r="J130" s="91"/>
      <c r="K130" s="25" t="e">
        <f>#REF!/J130</f>
        <v>#REF!</v>
      </c>
      <c r="L130" s="60" t="e">
        <f>#REF!-J130</f>
        <v>#REF!</v>
      </c>
    </row>
    <row r="131" spans="1:12" ht="31.5" hidden="1">
      <c r="A131" s="58" t="s">
        <v>214</v>
      </c>
      <c r="B131" s="59" t="s">
        <v>215</v>
      </c>
      <c r="C131" s="91">
        <v>0</v>
      </c>
      <c r="D131" s="91"/>
      <c r="E131" s="91"/>
      <c r="F131" s="91"/>
      <c r="G131" s="91"/>
      <c r="H131" s="91">
        <v>0</v>
      </c>
      <c r="I131" s="91"/>
      <c r="J131" s="91"/>
      <c r="K131" s="25" t="e">
        <f>#REF!/J131</f>
        <v>#REF!</v>
      </c>
      <c r="L131" s="60" t="e">
        <f>#REF!-J131</f>
        <v>#REF!</v>
      </c>
    </row>
    <row r="132" spans="1:12" ht="15.75" hidden="1">
      <c r="A132" s="57" t="s">
        <v>216</v>
      </c>
      <c r="B132" s="56" t="s">
        <v>217</v>
      </c>
      <c r="C132" s="90">
        <f aca="true" t="shared" si="11" ref="C132:J132">SUM(C133:C141)</f>
        <v>12184000</v>
      </c>
      <c r="D132" s="90"/>
      <c r="E132" s="90"/>
      <c r="F132" s="90"/>
      <c r="G132" s="90">
        <f t="shared" si="11"/>
        <v>2363400</v>
      </c>
      <c r="H132" s="90">
        <f t="shared" si="11"/>
        <v>1575600</v>
      </c>
      <c r="I132" s="90">
        <f t="shared" si="11"/>
        <v>0</v>
      </c>
      <c r="J132" s="90">
        <f t="shared" si="11"/>
        <v>0</v>
      </c>
      <c r="K132" s="40" t="e">
        <f>#REF!/J132</f>
        <v>#REF!</v>
      </c>
      <c r="L132" s="40" t="e">
        <f>#REF!-J132</f>
        <v>#REF!</v>
      </c>
    </row>
    <row r="133" spans="1:12" ht="15.75" hidden="1">
      <c r="A133" s="58" t="s">
        <v>218</v>
      </c>
      <c r="B133" s="59" t="s">
        <v>219</v>
      </c>
      <c r="C133" s="91">
        <v>6832000</v>
      </c>
      <c r="D133" s="91"/>
      <c r="E133" s="91"/>
      <c r="F133" s="91"/>
      <c r="G133" s="91">
        <v>1325100</v>
      </c>
      <c r="H133" s="91">
        <f>G133/3*2</f>
        <v>883400</v>
      </c>
      <c r="I133" s="91"/>
      <c r="J133" s="91"/>
      <c r="K133" s="25" t="e">
        <f>#REF!/C133</f>
        <v>#REF!</v>
      </c>
      <c r="L133" s="26" t="e">
        <f>#REF!-C133</f>
        <v>#REF!</v>
      </c>
    </row>
    <row r="134" spans="1:12" ht="15.75" hidden="1">
      <c r="A134" s="58" t="s">
        <v>220</v>
      </c>
      <c r="B134" s="59" t="s">
        <v>221</v>
      </c>
      <c r="C134" s="91">
        <v>5352000</v>
      </c>
      <c r="D134" s="91"/>
      <c r="E134" s="91"/>
      <c r="F134" s="91"/>
      <c r="G134" s="91">
        <v>1038300</v>
      </c>
      <c r="H134" s="91">
        <f>G134/3*2</f>
        <v>692200</v>
      </c>
      <c r="I134" s="91"/>
      <c r="J134" s="91"/>
      <c r="K134" s="25" t="e">
        <f>#REF!/C134</f>
        <v>#REF!</v>
      </c>
      <c r="L134" s="26" t="e">
        <f>#REF!-C134</f>
        <v>#REF!</v>
      </c>
    </row>
    <row r="135" spans="1:12" ht="31.5" hidden="1">
      <c r="A135" s="58" t="s">
        <v>222</v>
      </c>
      <c r="B135" s="59" t="s">
        <v>223</v>
      </c>
      <c r="C135" s="91"/>
      <c r="D135" s="91"/>
      <c r="E135" s="91"/>
      <c r="F135" s="91"/>
      <c r="G135" s="91"/>
      <c r="H135" s="91"/>
      <c r="I135" s="91"/>
      <c r="J135" s="91"/>
      <c r="K135" s="25" t="e">
        <f>#REF!/C135</f>
        <v>#REF!</v>
      </c>
      <c r="L135" s="26" t="e">
        <f>#REF!-C135</f>
        <v>#REF!</v>
      </c>
    </row>
    <row r="136" spans="1:12" ht="31.5" hidden="1">
      <c r="A136" s="58" t="s">
        <v>224</v>
      </c>
      <c r="B136" s="59" t="s">
        <v>225</v>
      </c>
      <c r="C136" s="91"/>
      <c r="D136" s="91"/>
      <c r="E136" s="91"/>
      <c r="F136" s="91"/>
      <c r="G136" s="91"/>
      <c r="H136" s="91"/>
      <c r="I136" s="91"/>
      <c r="J136" s="91"/>
      <c r="K136" s="25" t="e">
        <f>#REF!/C136</f>
        <v>#REF!</v>
      </c>
      <c r="L136" s="26" t="e">
        <f>#REF!-C136</f>
        <v>#REF!</v>
      </c>
    </row>
    <row r="137" spans="1:12" ht="31.5" hidden="1">
      <c r="A137" s="58" t="s">
        <v>226</v>
      </c>
      <c r="B137" s="59" t="s">
        <v>227</v>
      </c>
      <c r="C137" s="91"/>
      <c r="D137" s="91"/>
      <c r="E137" s="91"/>
      <c r="F137" s="91"/>
      <c r="G137" s="91"/>
      <c r="H137" s="91"/>
      <c r="I137" s="91"/>
      <c r="J137" s="91"/>
      <c r="K137" s="25" t="e">
        <f>#REF!/C137</f>
        <v>#REF!</v>
      </c>
      <c r="L137" s="26" t="e">
        <f>#REF!-C137</f>
        <v>#REF!</v>
      </c>
    </row>
    <row r="138" spans="1:12" ht="31.5" hidden="1">
      <c r="A138" s="58" t="s">
        <v>228</v>
      </c>
      <c r="B138" s="59" t="s">
        <v>229</v>
      </c>
      <c r="C138" s="91"/>
      <c r="D138" s="91"/>
      <c r="E138" s="91"/>
      <c r="F138" s="91"/>
      <c r="G138" s="91"/>
      <c r="H138" s="91"/>
      <c r="I138" s="91"/>
      <c r="J138" s="91"/>
      <c r="K138" s="25" t="e">
        <f>#REF!/C138</f>
        <v>#REF!</v>
      </c>
      <c r="L138" s="26" t="e">
        <f>#REF!-C138</f>
        <v>#REF!</v>
      </c>
    </row>
    <row r="139" spans="1:12" ht="18.75" customHeight="1" hidden="1">
      <c r="A139" s="58" t="s">
        <v>230</v>
      </c>
      <c r="B139" s="59" t="s">
        <v>231</v>
      </c>
      <c r="C139" s="91"/>
      <c r="D139" s="91"/>
      <c r="E139" s="91"/>
      <c r="F139" s="91"/>
      <c r="G139" s="91"/>
      <c r="H139" s="91"/>
      <c r="I139" s="91"/>
      <c r="J139" s="91"/>
      <c r="K139" s="25" t="e">
        <f>#REF!/C139</f>
        <v>#REF!</v>
      </c>
      <c r="L139" s="26" t="e">
        <f>#REF!-C139</f>
        <v>#REF!</v>
      </c>
    </row>
    <row r="140" spans="1:12" ht="31.5" hidden="1">
      <c r="A140" s="58" t="s">
        <v>232</v>
      </c>
      <c r="B140" s="59" t="s">
        <v>233</v>
      </c>
      <c r="C140" s="91"/>
      <c r="D140" s="91"/>
      <c r="E140" s="91"/>
      <c r="F140" s="91"/>
      <c r="G140" s="91"/>
      <c r="H140" s="91"/>
      <c r="I140" s="91"/>
      <c r="J140" s="91"/>
      <c r="K140" s="25" t="e">
        <f>#REF!/C140</f>
        <v>#REF!</v>
      </c>
      <c r="L140" s="26" t="e">
        <f>#REF!-C140</f>
        <v>#REF!</v>
      </c>
    </row>
    <row r="141" spans="1:12" ht="19.5" customHeight="1" hidden="1">
      <c r="A141" s="58" t="s">
        <v>234</v>
      </c>
      <c r="B141" s="59" t="s">
        <v>235</v>
      </c>
      <c r="C141" s="91"/>
      <c r="D141" s="91"/>
      <c r="E141" s="91"/>
      <c r="F141" s="91"/>
      <c r="G141" s="91"/>
      <c r="H141" s="91"/>
      <c r="I141" s="91"/>
      <c r="J141" s="91"/>
      <c r="K141" s="25" t="e">
        <f>#REF!/C141</f>
        <v>#REF!</v>
      </c>
      <c r="L141" s="26" t="e">
        <f>#REF!-C141</f>
        <v>#REF!</v>
      </c>
    </row>
    <row r="142" spans="1:12" ht="15.75" hidden="1">
      <c r="A142" s="58"/>
      <c r="B142" s="59" t="s">
        <v>236</v>
      </c>
      <c r="C142" s="91">
        <v>4779</v>
      </c>
      <c r="D142" s="91"/>
      <c r="E142" s="91"/>
      <c r="F142" s="91"/>
      <c r="G142" s="91"/>
      <c r="H142" s="91">
        <v>3157</v>
      </c>
      <c r="I142" s="91"/>
      <c r="J142" s="91"/>
      <c r="K142" s="25" t="e">
        <f>#REF!/J142</f>
        <v>#REF!</v>
      </c>
      <c r="L142" s="60" t="e">
        <f>#REF!-J142</f>
        <v>#REF!</v>
      </c>
    </row>
    <row r="143" spans="1:12" ht="31.5" hidden="1">
      <c r="A143" s="58"/>
      <c r="B143" s="59" t="s">
        <v>237</v>
      </c>
      <c r="C143" s="91">
        <v>2342</v>
      </c>
      <c r="D143" s="91"/>
      <c r="E143" s="91"/>
      <c r="F143" s="91"/>
      <c r="G143" s="91"/>
      <c r="H143" s="91">
        <v>1352</v>
      </c>
      <c r="I143" s="91"/>
      <c r="J143" s="91"/>
      <c r="K143" s="25" t="e">
        <f>#REF!/J143</f>
        <v>#REF!</v>
      </c>
      <c r="L143" s="60" t="e">
        <f>#REF!-J143</f>
        <v>#REF!</v>
      </c>
    </row>
    <row r="144" spans="1:12" ht="30.75" hidden="1">
      <c r="A144" s="58"/>
      <c r="B144" s="59" t="s">
        <v>238</v>
      </c>
      <c r="C144" s="91">
        <v>3331</v>
      </c>
      <c r="D144" s="91"/>
      <c r="E144" s="91"/>
      <c r="F144" s="91"/>
      <c r="G144" s="91"/>
      <c r="H144" s="91">
        <v>1595</v>
      </c>
      <c r="I144" s="91"/>
      <c r="J144" s="91"/>
      <c r="K144" s="25" t="e">
        <f>#REF!/J144</f>
        <v>#REF!</v>
      </c>
      <c r="L144" s="60" t="e">
        <f>#REF!-J144</f>
        <v>#REF!</v>
      </c>
    </row>
    <row r="145" spans="1:12" ht="31.5" hidden="1">
      <c r="A145" s="58"/>
      <c r="B145" s="59" t="s">
        <v>239</v>
      </c>
      <c r="C145" s="91">
        <v>1420</v>
      </c>
      <c r="D145" s="91"/>
      <c r="E145" s="91"/>
      <c r="F145" s="91"/>
      <c r="G145" s="91"/>
      <c r="H145" s="91">
        <v>722</v>
      </c>
      <c r="I145" s="91"/>
      <c r="J145" s="91"/>
      <c r="K145" s="25" t="e">
        <f>#REF!/J145</f>
        <v>#REF!</v>
      </c>
      <c r="L145" s="60" t="e">
        <f>#REF!-J145</f>
        <v>#REF!</v>
      </c>
    </row>
    <row r="146" spans="1:12" ht="31.5" hidden="1">
      <c r="A146" s="57" t="s">
        <v>240</v>
      </c>
      <c r="B146" s="56" t="s">
        <v>241</v>
      </c>
      <c r="C146" s="90">
        <f aca="true" t="shared" si="12" ref="C146:J146">SUM(C147:C152)</f>
        <v>2195000</v>
      </c>
      <c r="D146" s="90"/>
      <c r="E146" s="90"/>
      <c r="F146" s="90"/>
      <c r="G146" s="90">
        <f t="shared" si="12"/>
        <v>414200</v>
      </c>
      <c r="H146" s="90">
        <f t="shared" si="12"/>
        <v>276133.3333333333</v>
      </c>
      <c r="I146" s="90">
        <f t="shared" si="12"/>
        <v>0</v>
      </c>
      <c r="J146" s="90">
        <f t="shared" si="12"/>
        <v>0</v>
      </c>
      <c r="K146" s="40" t="e">
        <f>#REF!/J146</f>
        <v>#REF!</v>
      </c>
      <c r="L146" s="40" t="e">
        <f>#REF!-J146</f>
        <v>#REF!</v>
      </c>
    </row>
    <row r="147" spans="1:12" ht="15.75" hidden="1">
      <c r="A147" s="58" t="s">
        <v>242</v>
      </c>
      <c r="B147" s="59" t="s">
        <v>243</v>
      </c>
      <c r="C147" s="91">
        <v>2195000</v>
      </c>
      <c r="D147" s="91"/>
      <c r="E147" s="91"/>
      <c r="F147" s="91"/>
      <c r="G147" s="91">
        <v>414200</v>
      </c>
      <c r="H147" s="91">
        <f>G147/3*2</f>
        <v>276133.3333333333</v>
      </c>
      <c r="I147" s="91"/>
      <c r="J147" s="91"/>
      <c r="K147" s="25" t="e">
        <f>#REF!/C147</f>
        <v>#REF!</v>
      </c>
      <c r="L147" s="26" t="e">
        <f>#REF!-C147</f>
        <v>#REF!</v>
      </c>
    </row>
    <row r="148" spans="1:12" ht="15.75" hidden="1">
      <c r="A148" s="58" t="s">
        <v>244</v>
      </c>
      <c r="B148" s="59" t="s">
        <v>245</v>
      </c>
      <c r="C148" s="91"/>
      <c r="D148" s="91"/>
      <c r="E148" s="91"/>
      <c r="F148" s="91"/>
      <c r="G148" s="91"/>
      <c r="H148" s="91"/>
      <c r="I148" s="91"/>
      <c r="J148" s="91"/>
      <c r="K148" s="25" t="e">
        <f>#REF!/C148</f>
        <v>#REF!</v>
      </c>
      <c r="L148" s="26" t="e">
        <f>#REF!-C148</f>
        <v>#REF!</v>
      </c>
    </row>
    <row r="149" spans="1:12" ht="15.75" hidden="1">
      <c r="A149" s="58" t="s">
        <v>246</v>
      </c>
      <c r="B149" s="59" t="s">
        <v>247</v>
      </c>
      <c r="C149" s="91"/>
      <c r="D149" s="91"/>
      <c r="E149" s="91"/>
      <c r="F149" s="91"/>
      <c r="G149" s="91"/>
      <c r="H149" s="91"/>
      <c r="I149" s="91"/>
      <c r="J149" s="91"/>
      <c r="K149" s="25" t="e">
        <f>#REF!/C149</f>
        <v>#REF!</v>
      </c>
      <c r="L149" s="26" t="e">
        <f>#REF!-C149</f>
        <v>#REF!</v>
      </c>
    </row>
    <row r="150" spans="1:12" ht="22.5" customHeight="1" hidden="1">
      <c r="A150" s="58" t="s">
        <v>248</v>
      </c>
      <c r="B150" s="59" t="s">
        <v>249</v>
      </c>
      <c r="C150" s="91"/>
      <c r="D150" s="91"/>
      <c r="E150" s="91"/>
      <c r="F150" s="91"/>
      <c r="G150" s="91"/>
      <c r="H150" s="91"/>
      <c r="I150" s="91"/>
      <c r="J150" s="91"/>
      <c r="K150" s="25" t="e">
        <f>#REF!/C150</f>
        <v>#REF!</v>
      </c>
      <c r="L150" s="26" t="e">
        <f>#REF!-C150</f>
        <v>#REF!</v>
      </c>
    </row>
    <row r="151" spans="1:12" ht="37.5" customHeight="1" hidden="1">
      <c r="A151" s="58" t="s">
        <v>250</v>
      </c>
      <c r="B151" s="59" t="s">
        <v>251</v>
      </c>
      <c r="C151" s="91"/>
      <c r="D151" s="91"/>
      <c r="E151" s="91"/>
      <c r="F151" s="91"/>
      <c r="G151" s="91"/>
      <c r="H151" s="91"/>
      <c r="I151" s="91"/>
      <c r="J151" s="91"/>
      <c r="K151" s="25" t="e">
        <f>#REF!/C151</f>
        <v>#REF!</v>
      </c>
      <c r="L151" s="26" t="e">
        <f>#REF!-C151</f>
        <v>#REF!</v>
      </c>
    </row>
    <row r="152" spans="1:12" ht="18.75" customHeight="1" hidden="1">
      <c r="A152" s="58" t="s">
        <v>252</v>
      </c>
      <c r="B152" s="59" t="s">
        <v>253</v>
      </c>
      <c r="C152" s="91"/>
      <c r="D152" s="91"/>
      <c r="E152" s="91"/>
      <c r="F152" s="91"/>
      <c r="G152" s="91"/>
      <c r="H152" s="91"/>
      <c r="I152" s="91"/>
      <c r="J152" s="91"/>
      <c r="K152" s="25" t="e">
        <f>#REF!/C152</f>
        <v>#REF!</v>
      </c>
      <c r="L152" s="26" t="e">
        <f>#REF!-C152</f>
        <v>#REF!</v>
      </c>
    </row>
    <row r="153" spans="1:12" ht="15.75" hidden="1">
      <c r="A153" s="58"/>
      <c r="B153" s="59" t="s">
        <v>254</v>
      </c>
      <c r="C153" s="91">
        <v>374</v>
      </c>
      <c r="D153" s="91"/>
      <c r="E153" s="91"/>
      <c r="F153" s="91"/>
      <c r="G153" s="91"/>
      <c r="H153" s="91">
        <v>184</v>
      </c>
      <c r="I153" s="91"/>
      <c r="J153" s="91"/>
      <c r="K153" s="25" t="e">
        <f>#REF!/J153</f>
        <v>#REF!</v>
      </c>
      <c r="L153" s="26" t="e">
        <f>#REF!-C153</f>
        <v>#REF!</v>
      </c>
    </row>
    <row r="154" spans="1:12" ht="15.75" hidden="1">
      <c r="A154" s="57" t="s">
        <v>255</v>
      </c>
      <c r="B154" s="56" t="s">
        <v>256</v>
      </c>
      <c r="C154" s="90">
        <f aca="true" t="shared" si="13" ref="C154:J154">SUM(C155:C158)</f>
        <v>0</v>
      </c>
      <c r="D154" s="90"/>
      <c r="E154" s="90"/>
      <c r="F154" s="90"/>
      <c r="G154" s="90">
        <f t="shared" si="13"/>
        <v>0</v>
      </c>
      <c r="H154" s="90">
        <f t="shared" si="13"/>
        <v>0</v>
      </c>
      <c r="I154" s="90">
        <f t="shared" si="13"/>
        <v>0</v>
      </c>
      <c r="J154" s="90">
        <f t="shared" si="13"/>
        <v>0</v>
      </c>
      <c r="K154" s="40" t="e">
        <f>#REF!/J154</f>
        <v>#REF!</v>
      </c>
      <c r="L154" s="40" t="e">
        <f>#REF!-J154</f>
        <v>#REF!</v>
      </c>
    </row>
    <row r="155" spans="1:12" ht="15.75" hidden="1">
      <c r="A155" s="58" t="s">
        <v>257</v>
      </c>
      <c r="B155" s="59" t="s">
        <v>258</v>
      </c>
      <c r="C155" s="91"/>
      <c r="D155" s="91"/>
      <c r="E155" s="91"/>
      <c r="F155" s="91"/>
      <c r="G155" s="91"/>
      <c r="H155" s="91"/>
      <c r="I155" s="91"/>
      <c r="J155" s="91"/>
      <c r="K155" s="25" t="e">
        <f>#REF!/C155</f>
        <v>#REF!</v>
      </c>
      <c r="L155" s="26" t="e">
        <f>#REF!-C155</f>
        <v>#REF!</v>
      </c>
    </row>
    <row r="156" spans="1:12" ht="15.75" hidden="1">
      <c r="A156" s="58" t="s">
        <v>259</v>
      </c>
      <c r="B156" s="59" t="s">
        <v>260</v>
      </c>
      <c r="C156" s="91"/>
      <c r="D156" s="91"/>
      <c r="E156" s="91"/>
      <c r="F156" s="91"/>
      <c r="G156" s="91"/>
      <c r="H156" s="91"/>
      <c r="I156" s="91"/>
      <c r="J156" s="91"/>
      <c r="K156" s="25" t="e">
        <f>#REF!/C156</f>
        <v>#REF!</v>
      </c>
      <c r="L156" s="26" t="e">
        <f>#REF!-C156</f>
        <v>#REF!</v>
      </c>
    </row>
    <row r="157" spans="1:12" ht="47.25" hidden="1">
      <c r="A157" s="58" t="s">
        <v>261</v>
      </c>
      <c r="B157" s="59" t="s">
        <v>262</v>
      </c>
      <c r="C157" s="91"/>
      <c r="D157" s="91"/>
      <c r="E157" s="91"/>
      <c r="F157" s="91"/>
      <c r="G157" s="91"/>
      <c r="H157" s="91"/>
      <c r="I157" s="91"/>
      <c r="J157" s="91"/>
      <c r="K157" s="25" t="e">
        <f>#REF!/C157</f>
        <v>#REF!</v>
      </c>
      <c r="L157" s="26" t="e">
        <f>#REF!-C157</f>
        <v>#REF!</v>
      </c>
    </row>
    <row r="158" spans="1:12" ht="31.5" hidden="1">
      <c r="A158" s="58" t="s">
        <v>263</v>
      </c>
      <c r="B158" s="59" t="s">
        <v>264</v>
      </c>
      <c r="C158" s="91"/>
      <c r="D158" s="91"/>
      <c r="E158" s="91"/>
      <c r="F158" s="91"/>
      <c r="G158" s="91"/>
      <c r="H158" s="91"/>
      <c r="I158" s="91"/>
      <c r="J158" s="91"/>
      <c r="K158" s="25" t="e">
        <f>#REF!/C158</f>
        <v>#REF!</v>
      </c>
      <c r="L158" s="26" t="e">
        <f>#REF!-C158</f>
        <v>#REF!</v>
      </c>
    </row>
    <row r="159" spans="1:12" ht="15.75" hidden="1">
      <c r="A159" s="57" t="s">
        <v>265</v>
      </c>
      <c r="B159" s="56" t="s">
        <v>266</v>
      </c>
      <c r="C159" s="90">
        <f aca="true" t="shared" si="14" ref="C159:J159">C160</f>
        <v>24000</v>
      </c>
      <c r="D159" s="90"/>
      <c r="E159" s="90"/>
      <c r="F159" s="90"/>
      <c r="G159" s="90">
        <f t="shared" si="14"/>
        <v>4500</v>
      </c>
      <c r="H159" s="90">
        <f t="shared" si="14"/>
        <v>3000</v>
      </c>
      <c r="I159" s="90">
        <f t="shared" si="14"/>
        <v>0</v>
      </c>
      <c r="J159" s="90">
        <f t="shared" si="14"/>
        <v>0</v>
      </c>
      <c r="K159" s="40" t="e">
        <f>#REF!/J159</f>
        <v>#REF!</v>
      </c>
      <c r="L159" s="40" t="e">
        <f>#REF!-J159</f>
        <v>#REF!</v>
      </c>
    </row>
    <row r="160" spans="1:12" ht="31.5" hidden="1">
      <c r="A160" s="58" t="s">
        <v>267</v>
      </c>
      <c r="B160" s="59" t="s">
        <v>268</v>
      </c>
      <c r="C160" s="91">
        <v>24000</v>
      </c>
      <c r="D160" s="91"/>
      <c r="E160" s="91"/>
      <c r="F160" s="91"/>
      <c r="G160" s="91">
        <v>4500</v>
      </c>
      <c r="H160" s="91">
        <f>G160/3*2</f>
        <v>3000</v>
      </c>
      <c r="I160" s="91"/>
      <c r="J160" s="91"/>
      <c r="K160" s="25" t="e">
        <f>#REF!/C160</f>
        <v>#REF!</v>
      </c>
      <c r="L160" s="26" t="e">
        <f>#REF!-C160</f>
        <v>#REF!</v>
      </c>
    </row>
    <row r="161" spans="1:12" ht="15.75" hidden="1">
      <c r="A161" s="58"/>
      <c r="B161" s="59" t="s">
        <v>269</v>
      </c>
      <c r="C161" s="91"/>
      <c r="D161" s="91"/>
      <c r="E161" s="91"/>
      <c r="F161" s="91"/>
      <c r="G161" s="91"/>
      <c r="H161" s="91"/>
      <c r="I161" s="91"/>
      <c r="J161" s="91"/>
      <c r="K161" s="25" t="e">
        <f>#REF!/J161</f>
        <v>#REF!</v>
      </c>
      <c r="L161" s="60" t="e">
        <f>#REF!-J161</f>
        <v>#REF!</v>
      </c>
    </row>
    <row r="162" spans="1:12" ht="18.75" customHeight="1" hidden="1">
      <c r="A162" s="58"/>
      <c r="B162" s="59" t="s">
        <v>270</v>
      </c>
      <c r="C162" s="91"/>
      <c r="D162" s="91"/>
      <c r="E162" s="91"/>
      <c r="F162" s="91"/>
      <c r="G162" s="91"/>
      <c r="H162" s="91"/>
      <c r="I162" s="91"/>
      <c r="J162" s="91"/>
      <c r="K162" s="25" t="e">
        <f>#REF!/J162</f>
        <v>#REF!</v>
      </c>
      <c r="L162" s="60" t="e">
        <f>#REF!-J162</f>
        <v>#REF!</v>
      </c>
    </row>
    <row r="163" spans="1:12" ht="15.75" hidden="1">
      <c r="A163" s="58"/>
      <c r="B163" s="59" t="s">
        <v>271</v>
      </c>
      <c r="C163" s="91"/>
      <c r="D163" s="91"/>
      <c r="E163" s="91"/>
      <c r="F163" s="91"/>
      <c r="G163" s="91"/>
      <c r="H163" s="91"/>
      <c r="I163" s="91"/>
      <c r="J163" s="91"/>
      <c r="K163" s="25" t="e">
        <f>#REF!/J163</f>
        <v>#REF!</v>
      </c>
      <c r="L163" s="60" t="e">
        <f>#REF!-J163</f>
        <v>#REF!</v>
      </c>
    </row>
    <row r="164" spans="1:12" ht="15.75" hidden="1">
      <c r="A164" s="57" t="s">
        <v>272</v>
      </c>
      <c r="B164" s="56" t="s">
        <v>273</v>
      </c>
      <c r="C164" s="90">
        <f aca="true" t="shared" si="15" ref="C164:J164">C165</f>
        <v>4825000</v>
      </c>
      <c r="D164" s="90"/>
      <c r="E164" s="90"/>
      <c r="F164" s="90"/>
      <c r="G164" s="90">
        <f t="shared" si="15"/>
        <v>892400</v>
      </c>
      <c r="H164" s="90">
        <f t="shared" si="15"/>
        <v>594933.3333333334</v>
      </c>
      <c r="I164" s="90">
        <f t="shared" si="15"/>
        <v>0</v>
      </c>
      <c r="J164" s="90">
        <f t="shared" si="15"/>
        <v>0</v>
      </c>
      <c r="K164" s="40" t="e">
        <f>#REF!/J164</f>
        <v>#REF!</v>
      </c>
      <c r="L164" s="40" t="e">
        <f>#REF!-J164</f>
        <v>#REF!</v>
      </c>
    </row>
    <row r="165" spans="1:12" ht="31.5" hidden="1">
      <c r="A165" s="58" t="s">
        <v>274</v>
      </c>
      <c r="B165" s="59" t="s">
        <v>275</v>
      </c>
      <c r="C165" s="91">
        <v>4825000</v>
      </c>
      <c r="D165" s="91"/>
      <c r="E165" s="91"/>
      <c r="F165" s="91"/>
      <c r="G165" s="91">
        <v>892400</v>
      </c>
      <c r="H165" s="91">
        <f>G165/3*2</f>
        <v>594933.3333333334</v>
      </c>
      <c r="I165" s="91"/>
      <c r="J165" s="91"/>
      <c r="K165" s="25" t="e">
        <f>#REF!/C165</f>
        <v>#REF!</v>
      </c>
      <c r="L165" s="26" t="e">
        <f>#REF!-C165</f>
        <v>#REF!</v>
      </c>
    </row>
    <row r="166" spans="1:12" ht="21" customHeight="1" hidden="1">
      <c r="A166" s="62" t="s">
        <v>276</v>
      </c>
      <c r="B166" s="63" t="s">
        <v>277</v>
      </c>
      <c r="C166" s="90">
        <f aca="true" t="shared" si="16" ref="C166:J166">C64+C90+C99+C108+C127+C132+C146+C154+C159+C164</f>
        <v>24727280</v>
      </c>
      <c r="D166" s="90"/>
      <c r="E166" s="90"/>
      <c r="F166" s="90"/>
      <c r="G166" s="90">
        <f t="shared" si="16"/>
        <v>4749880</v>
      </c>
      <c r="H166" s="90">
        <f t="shared" si="16"/>
        <v>3166586.666666667</v>
      </c>
      <c r="I166" s="90">
        <f t="shared" si="16"/>
        <v>0</v>
      </c>
      <c r="J166" s="90">
        <f t="shared" si="16"/>
        <v>0</v>
      </c>
      <c r="K166" s="40" t="e">
        <f>#REF!/J166</f>
        <v>#REF!</v>
      </c>
      <c r="L166" s="40" t="e">
        <f>#REF!-J166</f>
        <v>#REF!</v>
      </c>
    </row>
    <row r="167" spans="1:12" ht="65.25" customHeight="1" hidden="1">
      <c r="A167" s="64" t="s">
        <v>278</v>
      </c>
      <c r="B167" s="65" t="s">
        <v>279</v>
      </c>
      <c r="C167" s="92">
        <f>C62-C166</f>
        <v>-8711713</v>
      </c>
      <c r="D167" s="92"/>
      <c r="E167" s="92"/>
      <c r="F167" s="92"/>
      <c r="G167" s="92">
        <f>G62-G166</f>
        <v>-1670635</v>
      </c>
      <c r="H167" s="92">
        <f>H62-H166</f>
        <v>-1144662.0000000002</v>
      </c>
      <c r="I167" s="92"/>
      <c r="J167" s="92">
        <f>J62-J166</f>
        <v>0</v>
      </c>
      <c r="K167" s="67"/>
      <c r="L167" s="66"/>
    </row>
    <row r="168" spans="1:12" ht="33" customHeight="1" hidden="1">
      <c r="A168" s="211" t="s">
        <v>280</v>
      </c>
      <c r="B168" s="212"/>
      <c r="C168" s="212"/>
      <c r="D168" s="212"/>
      <c r="E168" s="212"/>
      <c r="F168" s="212"/>
      <c r="G168" s="212"/>
      <c r="H168" s="212"/>
      <c r="I168" s="212"/>
      <c r="J168" s="212"/>
      <c r="K168" s="206"/>
      <c r="L168" s="206"/>
    </row>
    <row r="169" spans="1:12" ht="110.25" hidden="1">
      <c r="A169" s="69" t="s">
        <v>281</v>
      </c>
      <c r="B169" s="70" t="s">
        <v>282</v>
      </c>
      <c r="C169" s="71">
        <v>0</v>
      </c>
      <c r="D169" s="71"/>
      <c r="E169" s="71"/>
      <c r="F169" s="71"/>
      <c r="G169" s="71"/>
      <c r="H169" s="71">
        <v>0</v>
      </c>
      <c r="I169" s="71"/>
      <c r="J169" s="71"/>
      <c r="K169" s="72" t="e">
        <f>#REF!/C169</f>
        <v>#REF!</v>
      </c>
      <c r="L169" s="73" t="e">
        <f>#REF!-C169</f>
        <v>#REF!</v>
      </c>
    </row>
    <row r="170" spans="1:12" ht="189" customHeight="1" hidden="1">
      <c r="A170" s="69" t="s">
        <v>283</v>
      </c>
      <c r="B170" s="70" t="s">
        <v>284</v>
      </c>
      <c r="C170" s="74">
        <v>0</v>
      </c>
      <c r="D170" s="74"/>
      <c r="E170" s="74"/>
      <c r="F170" s="74"/>
      <c r="G170" s="74"/>
      <c r="H170" s="74">
        <v>0</v>
      </c>
      <c r="I170" s="74"/>
      <c r="J170" s="74"/>
      <c r="K170" s="27"/>
      <c r="L170" s="75" t="e">
        <f>#REF!-C170</f>
        <v>#REF!</v>
      </c>
    </row>
    <row r="171" spans="1:12" ht="47.25" hidden="1">
      <c r="A171" s="69" t="s">
        <v>285</v>
      </c>
      <c r="B171" s="70" t="s">
        <v>286</v>
      </c>
      <c r="C171" s="74">
        <v>5818</v>
      </c>
      <c r="D171" s="74"/>
      <c r="E171" s="74"/>
      <c r="F171" s="74"/>
      <c r="G171" s="74"/>
      <c r="H171" s="74">
        <v>1832</v>
      </c>
      <c r="I171" s="74"/>
      <c r="J171" s="74"/>
      <c r="K171" s="27" t="e">
        <f>#REF!/C171</f>
        <v>#REF!</v>
      </c>
      <c r="L171" s="75" t="e">
        <f>#REF!-C171</f>
        <v>#REF!</v>
      </c>
    </row>
    <row r="172" spans="1:12" ht="47.25" hidden="1">
      <c r="A172" s="69" t="s">
        <v>287</v>
      </c>
      <c r="B172" s="70" t="s">
        <v>288</v>
      </c>
      <c r="C172" s="74">
        <v>0</v>
      </c>
      <c r="D172" s="74"/>
      <c r="E172" s="74"/>
      <c r="F172" s="74"/>
      <c r="G172" s="74"/>
      <c r="H172" s="74">
        <v>0</v>
      </c>
      <c r="I172" s="74"/>
      <c r="J172" s="74"/>
      <c r="K172" s="27"/>
      <c r="L172" s="75" t="e">
        <f>#REF!-C172</f>
        <v>#REF!</v>
      </c>
    </row>
    <row r="173" spans="1:12" ht="63" hidden="1">
      <c r="A173" s="77" t="s">
        <v>289</v>
      </c>
      <c r="B173" s="78" t="s">
        <v>290</v>
      </c>
      <c r="C173" s="79">
        <v>0</v>
      </c>
      <c r="D173" s="79"/>
      <c r="E173" s="79"/>
      <c r="F173" s="79"/>
      <c r="G173" s="79"/>
      <c r="H173" s="79">
        <v>0</v>
      </c>
      <c r="I173" s="79"/>
      <c r="J173" s="79"/>
      <c r="K173" s="27" t="e">
        <f>#REF!/C173</f>
        <v>#REF!</v>
      </c>
      <c r="L173" s="75" t="e">
        <f>#REF!-C173</f>
        <v>#REF!</v>
      </c>
    </row>
    <row r="174" spans="1:12" ht="47.25" hidden="1">
      <c r="A174" s="77" t="s">
        <v>291</v>
      </c>
      <c r="B174" s="78" t="s">
        <v>292</v>
      </c>
      <c r="C174" s="79">
        <v>500</v>
      </c>
      <c r="D174" s="79"/>
      <c r="E174" s="79"/>
      <c r="F174" s="79"/>
      <c r="G174" s="79"/>
      <c r="H174" s="79">
        <v>30</v>
      </c>
      <c r="I174" s="79"/>
      <c r="J174" s="79"/>
      <c r="K174" s="27" t="e">
        <f>#REF!/C174</f>
        <v>#REF!</v>
      </c>
      <c r="L174" s="75" t="e">
        <f>#REF!-C174</f>
        <v>#REF!</v>
      </c>
    </row>
    <row r="175" spans="1:12" ht="21" hidden="1">
      <c r="A175" s="77" t="s">
        <v>293</v>
      </c>
      <c r="B175" s="78" t="s">
        <v>294</v>
      </c>
      <c r="C175" s="80">
        <f>C177-C176</f>
        <v>982</v>
      </c>
      <c r="D175" s="80"/>
      <c r="E175" s="80"/>
      <c r="F175" s="80"/>
      <c r="G175" s="80"/>
      <c r="H175" s="80">
        <f>H177-H176</f>
        <v>982</v>
      </c>
      <c r="I175" s="80"/>
      <c r="J175" s="80"/>
      <c r="K175" s="36" t="e">
        <f>#REF!/C175</f>
        <v>#REF!</v>
      </c>
      <c r="L175" s="81" t="e">
        <f>#REF!-C175</f>
        <v>#REF!</v>
      </c>
    </row>
    <row r="176" spans="1:12" ht="12.75" hidden="1">
      <c r="A176" s="77"/>
      <c r="B176" s="83" t="s">
        <v>295</v>
      </c>
      <c r="C176" s="84"/>
      <c r="D176" s="84"/>
      <c r="E176" s="84"/>
      <c r="F176" s="84"/>
      <c r="G176" s="84"/>
      <c r="H176" s="84"/>
      <c r="I176" s="84"/>
      <c r="J176" s="84"/>
      <c r="K176" s="27"/>
      <c r="L176" s="75" t="e">
        <f>#REF!-C176</f>
        <v>#REF!</v>
      </c>
    </row>
    <row r="177" spans="1:12" ht="12.75" hidden="1">
      <c r="A177" s="77"/>
      <c r="B177" s="83" t="s">
        <v>296</v>
      </c>
      <c r="C177" s="84">
        <v>982</v>
      </c>
      <c r="D177" s="84"/>
      <c r="E177" s="84"/>
      <c r="F177" s="84"/>
      <c r="G177" s="84"/>
      <c r="H177" s="84">
        <v>982</v>
      </c>
      <c r="I177" s="84"/>
      <c r="J177" s="84"/>
      <c r="K177" s="27" t="e">
        <f>#REF!/C177</f>
        <v>#REF!</v>
      </c>
      <c r="L177" s="75" t="e">
        <f>#REF!-C177</f>
        <v>#REF!</v>
      </c>
    </row>
    <row r="178" spans="1:12" ht="21" hidden="1">
      <c r="A178" s="77" t="s">
        <v>297</v>
      </c>
      <c r="B178" s="85" t="s">
        <v>298</v>
      </c>
      <c r="C178" s="79">
        <v>0</v>
      </c>
      <c r="D178" s="79"/>
      <c r="E178" s="79"/>
      <c r="F178" s="79"/>
      <c r="G178" s="79"/>
      <c r="H178" s="79">
        <v>0</v>
      </c>
      <c r="I178" s="79"/>
      <c r="J178" s="79"/>
      <c r="K178" s="27" t="e">
        <f>#REF!/C178</f>
        <v>#REF!</v>
      </c>
      <c r="L178" s="75" t="e">
        <f>#REF!-C178</f>
        <v>#REF!</v>
      </c>
    </row>
    <row r="179" spans="1:12" ht="31.5" hidden="1">
      <c r="A179" s="86" t="s">
        <v>299</v>
      </c>
      <c r="B179" s="87" t="s">
        <v>300</v>
      </c>
      <c r="C179" s="88">
        <f>C169+C170+C171+C172+C173+C174+C175+C178</f>
        <v>7300</v>
      </c>
      <c r="D179" s="88"/>
      <c r="E179" s="88"/>
      <c r="F179" s="88"/>
      <c r="G179" s="88"/>
      <c r="H179" s="88">
        <f>H169+H170+H171+H172+H173+H174+H175+H178</f>
        <v>2844</v>
      </c>
      <c r="I179" s="88"/>
      <c r="J179" s="88"/>
      <c r="K179" s="36" t="e">
        <f>#REF!/C179</f>
        <v>#REF!</v>
      </c>
      <c r="L179" s="81" t="e">
        <f>#REF!-C179</f>
        <v>#REF!</v>
      </c>
    </row>
  </sheetData>
  <sheetProtection/>
  <mergeCells count="7">
    <mergeCell ref="C1:L1"/>
    <mergeCell ref="A30:B30"/>
    <mergeCell ref="A2:L2"/>
    <mergeCell ref="A168:L168"/>
    <mergeCell ref="A5:L5"/>
    <mergeCell ref="A63:L63"/>
    <mergeCell ref="A41:A5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17.25390625" style="1" bestFit="1" customWidth="1"/>
    <col min="2" max="2" width="38.625" style="0" customWidth="1"/>
    <col min="3" max="3" width="13.00390625" style="0" customWidth="1"/>
    <col min="4" max="4" width="11.00390625" style="0" customWidth="1"/>
    <col min="5" max="5" width="10.25390625" style="0" customWidth="1"/>
    <col min="6" max="6" width="9.625" style="0" customWidth="1"/>
    <col min="7" max="7" width="8.75390625" style="0" customWidth="1"/>
    <col min="8" max="8" width="8.375" style="0" hidden="1" customWidth="1"/>
    <col min="9" max="10" width="11.75390625" style="0" hidden="1" customWidth="1"/>
  </cols>
  <sheetData>
    <row r="1" spans="3:10" ht="26.25" customHeight="1" hidden="1">
      <c r="C1" s="205" t="s">
        <v>0</v>
      </c>
      <c r="D1" s="205"/>
      <c r="E1" s="205"/>
      <c r="F1" s="205"/>
      <c r="G1" s="205"/>
      <c r="H1" s="206"/>
      <c r="I1" s="206"/>
      <c r="J1" s="206"/>
    </row>
    <row r="2" spans="1:10" ht="51.75" customHeight="1" thickBot="1">
      <c r="A2" s="209" t="s">
        <v>313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8" customFormat="1" ht="70.5" customHeight="1" thickBot="1">
      <c r="A3" s="2" t="s">
        <v>1</v>
      </c>
      <c r="B3" s="3" t="s">
        <v>2</v>
      </c>
      <c r="C3" s="4" t="s">
        <v>306</v>
      </c>
      <c r="D3" s="4" t="s">
        <v>310</v>
      </c>
      <c r="E3" s="4" t="s">
        <v>311</v>
      </c>
      <c r="F3" s="4" t="s">
        <v>312</v>
      </c>
      <c r="G3" s="4" t="s">
        <v>309</v>
      </c>
      <c r="H3" s="5" t="s">
        <v>5</v>
      </c>
      <c r="I3" s="5" t="s">
        <v>6</v>
      </c>
      <c r="J3" s="5" t="s">
        <v>7</v>
      </c>
    </row>
    <row r="4" spans="1:10" s="14" customFormat="1" ht="17.25" customHeight="1" thickBot="1">
      <c r="A4" s="9">
        <v>1</v>
      </c>
      <c r="B4" s="10">
        <v>2</v>
      </c>
      <c r="C4" s="11" t="s">
        <v>11</v>
      </c>
      <c r="D4" s="11"/>
      <c r="E4" s="11"/>
      <c r="F4" s="11"/>
      <c r="G4" s="11" t="s">
        <v>12</v>
      </c>
      <c r="H4" s="11" t="s">
        <v>13</v>
      </c>
      <c r="I4" s="11"/>
      <c r="J4" s="11"/>
    </row>
    <row r="5" spans="1:10" ht="15.75" customHeight="1">
      <c r="A5" s="213" t="s">
        <v>14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10" ht="58.5" customHeight="1">
      <c r="A6" s="15" t="s">
        <v>15</v>
      </c>
      <c r="B6" s="16" t="s">
        <v>16</v>
      </c>
      <c r="C6" s="17"/>
      <c r="D6" s="17"/>
      <c r="E6" s="17"/>
      <c r="F6" s="17"/>
      <c r="G6" s="17"/>
      <c r="H6" s="17"/>
      <c r="I6" s="17"/>
      <c r="J6" s="17"/>
    </row>
    <row r="7" spans="1:10" ht="59.25" customHeight="1">
      <c r="A7" s="19" t="s">
        <v>17</v>
      </c>
      <c r="B7" s="20" t="s">
        <v>18</v>
      </c>
      <c r="C7" s="96">
        <f aca="true" t="shared" si="0" ref="C7:J7">C8+C9</f>
        <v>36</v>
      </c>
      <c r="D7" s="96">
        <f t="shared" si="0"/>
        <v>0</v>
      </c>
      <c r="E7" s="96">
        <f t="shared" si="0"/>
        <v>0</v>
      </c>
      <c r="F7" s="96">
        <f t="shared" si="0"/>
        <v>0</v>
      </c>
      <c r="G7" s="96">
        <f t="shared" si="0"/>
        <v>36</v>
      </c>
      <c r="H7" s="96">
        <f t="shared" si="0"/>
        <v>24</v>
      </c>
      <c r="I7" s="96">
        <f t="shared" si="0"/>
        <v>0</v>
      </c>
      <c r="J7" s="96">
        <f t="shared" si="0"/>
        <v>0</v>
      </c>
    </row>
    <row r="8" spans="1:10" ht="15.75" hidden="1">
      <c r="A8" s="23" t="s">
        <v>19</v>
      </c>
      <c r="B8" s="24" t="s">
        <v>20</v>
      </c>
      <c r="C8" s="91"/>
      <c r="D8" s="91"/>
      <c r="E8" s="91"/>
      <c r="F8" s="91"/>
      <c r="G8" s="91"/>
      <c r="H8" s="91"/>
      <c r="I8" s="91"/>
      <c r="J8" s="91"/>
    </row>
    <row r="9" spans="1:10" ht="42.75" customHeight="1">
      <c r="A9" s="23" t="s">
        <v>21</v>
      </c>
      <c r="B9" s="24" t="s">
        <v>22</v>
      </c>
      <c r="C9" s="91">
        <v>36</v>
      </c>
      <c r="D9" s="91"/>
      <c r="E9" s="91"/>
      <c r="F9" s="91"/>
      <c r="G9" s="91">
        <v>36</v>
      </c>
      <c r="H9" s="91">
        <f>G9/3*2</f>
        <v>24</v>
      </c>
      <c r="I9" s="91"/>
      <c r="J9" s="91"/>
    </row>
    <row r="10" spans="1:10" ht="39.75" customHeight="1">
      <c r="A10" s="28" t="s">
        <v>23</v>
      </c>
      <c r="B10" s="29" t="s">
        <v>24</v>
      </c>
      <c r="C10" s="96">
        <v>12</v>
      </c>
      <c r="D10" s="96">
        <f>D11+D12</f>
        <v>0</v>
      </c>
      <c r="E10" s="96">
        <f>E11+E12</f>
        <v>0</v>
      </c>
      <c r="F10" s="96">
        <f>F11+F12</f>
        <v>0</v>
      </c>
      <c r="G10" s="96">
        <v>12</v>
      </c>
      <c r="H10" s="97">
        <f>SUM(H11:H13)</f>
        <v>8</v>
      </c>
      <c r="I10" s="97">
        <f>SUM(I11:I13)</f>
        <v>0</v>
      </c>
      <c r="J10" s="97">
        <f>SUM(J11:J13)</f>
        <v>0</v>
      </c>
    </row>
    <row r="11" spans="1:10" ht="47.25" hidden="1">
      <c r="A11" s="23" t="s">
        <v>25</v>
      </c>
      <c r="B11" s="24" t="s">
        <v>26</v>
      </c>
      <c r="C11" s="91">
        <v>0</v>
      </c>
      <c r="D11" s="91"/>
      <c r="E11" s="91"/>
      <c r="F11" s="91"/>
      <c r="G11" s="91"/>
      <c r="H11" s="91">
        <v>0</v>
      </c>
      <c r="I11" s="91"/>
      <c r="J11" s="91"/>
    </row>
    <row r="12" spans="1:10" ht="29.25" customHeight="1" hidden="1">
      <c r="A12" s="23" t="s">
        <v>27</v>
      </c>
      <c r="B12" s="24" t="s">
        <v>28</v>
      </c>
      <c r="C12" s="91"/>
      <c r="D12" s="91"/>
      <c r="E12" s="91"/>
      <c r="F12" s="91"/>
      <c r="G12" s="91"/>
      <c r="H12" s="91"/>
      <c r="I12" s="91"/>
      <c r="J12" s="91"/>
    </row>
    <row r="13" spans="1:10" ht="42.75" customHeight="1">
      <c r="A13" s="23" t="s">
        <v>29</v>
      </c>
      <c r="B13" s="24" t="s">
        <v>30</v>
      </c>
      <c r="C13" s="91">
        <v>12</v>
      </c>
      <c r="D13" s="91"/>
      <c r="E13" s="91"/>
      <c r="F13" s="91"/>
      <c r="G13" s="91">
        <v>12</v>
      </c>
      <c r="H13" s="91">
        <f>G13/3*2</f>
        <v>8</v>
      </c>
      <c r="I13" s="91"/>
      <c r="J13" s="91"/>
    </row>
    <row r="14" spans="1:10" ht="41.25" customHeight="1">
      <c r="A14" s="28" t="s">
        <v>31</v>
      </c>
      <c r="B14" s="29" t="s">
        <v>32</v>
      </c>
      <c r="C14" s="96">
        <v>124</v>
      </c>
      <c r="D14" s="96">
        <f>D15+D16</f>
        <v>0</v>
      </c>
      <c r="E14" s="96">
        <f>E15+E16</f>
        <v>0</v>
      </c>
      <c r="F14" s="96">
        <f>F15+F16</f>
        <v>0</v>
      </c>
      <c r="G14" s="96">
        <v>124</v>
      </c>
      <c r="H14" s="98">
        <f>SUM(H15:H20)</f>
        <v>82.66666666666667</v>
      </c>
      <c r="I14" s="98">
        <f>SUM(I15:I20)</f>
        <v>0</v>
      </c>
      <c r="J14" s="98">
        <f>SUM(J15:J20)</f>
        <v>0</v>
      </c>
    </row>
    <row r="15" spans="1:10" ht="33" customHeight="1">
      <c r="A15" s="23" t="s">
        <v>33</v>
      </c>
      <c r="B15" s="24" t="s">
        <v>34</v>
      </c>
      <c r="C15" s="91">
        <v>1</v>
      </c>
      <c r="D15" s="91"/>
      <c r="E15" s="91"/>
      <c r="F15" s="91"/>
      <c r="G15" s="91">
        <v>1</v>
      </c>
      <c r="H15" s="91">
        <f>G15/3*2</f>
        <v>0.6666666666666666</v>
      </c>
      <c r="I15" s="91"/>
      <c r="J15" s="91"/>
    </row>
    <row r="16" spans="1:10" ht="15.75" hidden="1">
      <c r="A16" s="23" t="s">
        <v>35</v>
      </c>
      <c r="B16" s="24" t="s">
        <v>36</v>
      </c>
      <c r="C16" s="91"/>
      <c r="D16" s="91"/>
      <c r="E16" s="91"/>
      <c r="F16" s="91"/>
      <c r="G16" s="91"/>
      <c r="H16" s="91"/>
      <c r="I16" s="91"/>
      <c r="J16" s="91"/>
    </row>
    <row r="17" spans="1:10" ht="15.75" hidden="1">
      <c r="A17" s="23" t="s">
        <v>37</v>
      </c>
      <c r="B17" s="24" t="s">
        <v>38</v>
      </c>
      <c r="C17" s="91"/>
      <c r="D17" s="91"/>
      <c r="E17" s="91"/>
      <c r="F17" s="91"/>
      <c r="G17" s="91"/>
      <c r="H17" s="91"/>
      <c r="I17" s="91"/>
      <c r="J17" s="91"/>
    </row>
    <row r="18" spans="1:10" ht="15.75" hidden="1">
      <c r="A18" s="23" t="s">
        <v>39</v>
      </c>
      <c r="B18" s="24" t="s">
        <v>40</v>
      </c>
      <c r="C18" s="91"/>
      <c r="D18" s="91"/>
      <c r="E18" s="91"/>
      <c r="F18" s="91"/>
      <c r="G18" s="91"/>
      <c r="H18" s="91"/>
      <c r="I18" s="91"/>
      <c r="J18" s="91"/>
    </row>
    <row r="19" spans="1:10" ht="19.5" customHeight="1" hidden="1">
      <c r="A19" s="23" t="s">
        <v>41</v>
      </c>
      <c r="B19" s="24" t="s">
        <v>42</v>
      </c>
      <c r="C19" s="91"/>
      <c r="D19" s="91"/>
      <c r="E19" s="91"/>
      <c r="F19" s="91"/>
      <c r="G19" s="91"/>
      <c r="H19" s="91"/>
      <c r="I19" s="91"/>
      <c r="J19" s="91"/>
    </row>
    <row r="20" spans="1:10" ht="41.25" customHeight="1">
      <c r="A20" s="23" t="s">
        <v>43</v>
      </c>
      <c r="B20" s="24" t="s">
        <v>44</v>
      </c>
      <c r="C20" s="91">
        <v>123</v>
      </c>
      <c r="D20" s="91">
        <v>40</v>
      </c>
      <c r="E20" s="91"/>
      <c r="F20" s="91">
        <v>-40</v>
      </c>
      <c r="G20" s="91">
        <v>123</v>
      </c>
      <c r="H20" s="91">
        <f>G20/3*2</f>
        <v>82</v>
      </c>
      <c r="I20" s="91"/>
      <c r="J20" s="91"/>
    </row>
    <row r="21" spans="1:10" ht="15.75" hidden="1">
      <c r="A21" s="30" t="s">
        <v>45</v>
      </c>
      <c r="B21" s="31" t="s">
        <v>46</v>
      </c>
      <c r="C21" s="96"/>
      <c r="D21" s="96"/>
      <c r="E21" s="96"/>
      <c r="F21" s="96"/>
      <c r="G21" s="96"/>
      <c r="H21" s="96"/>
      <c r="I21" s="96"/>
      <c r="J21" s="96"/>
    </row>
    <row r="22" spans="1:10" ht="72" customHeight="1">
      <c r="A22" s="30" t="s">
        <v>47</v>
      </c>
      <c r="B22" s="32" t="s">
        <v>48</v>
      </c>
      <c r="C22" s="96"/>
      <c r="D22" s="96">
        <v>1</v>
      </c>
      <c r="E22" s="96"/>
      <c r="F22" s="96"/>
      <c r="G22" s="96"/>
      <c r="H22" s="96"/>
      <c r="I22" s="96"/>
      <c r="J22" s="96"/>
    </row>
    <row r="23" spans="1:10" ht="79.5" customHeight="1">
      <c r="A23" s="30" t="s">
        <v>49</v>
      </c>
      <c r="B23" s="32" t="s">
        <v>50</v>
      </c>
      <c r="C23" s="96">
        <v>228</v>
      </c>
      <c r="D23" s="96"/>
      <c r="E23" s="96"/>
      <c r="F23" s="96"/>
      <c r="G23" s="96">
        <v>228</v>
      </c>
      <c r="H23" s="96">
        <f>G23/3*2</f>
        <v>152</v>
      </c>
      <c r="I23" s="96"/>
      <c r="J23" s="96"/>
    </row>
    <row r="24" spans="1:10" ht="24.75" customHeight="1" hidden="1">
      <c r="A24" s="30" t="s">
        <v>51</v>
      </c>
      <c r="B24" s="32" t="s">
        <v>52</v>
      </c>
      <c r="C24" s="96"/>
      <c r="D24" s="96"/>
      <c r="E24" s="96"/>
      <c r="F24" s="96"/>
      <c r="G24" s="96"/>
      <c r="H24" s="96"/>
      <c r="I24" s="96"/>
      <c r="J24" s="96"/>
    </row>
    <row r="25" spans="1:10" ht="38.25" customHeight="1" hidden="1">
      <c r="A25" s="33" t="s">
        <v>53</v>
      </c>
      <c r="B25" s="34" t="s">
        <v>54</v>
      </c>
      <c r="C25" s="96"/>
      <c r="D25" s="96"/>
      <c r="E25" s="96"/>
      <c r="F25" s="96"/>
      <c r="G25" s="96"/>
      <c r="H25" s="96"/>
      <c r="I25" s="96"/>
      <c r="J25" s="96"/>
    </row>
    <row r="26" spans="1:10" ht="41.25" customHeight="1" hidden="1">
      <c r="A26" s="33" t="s">
        <v>55</v>
      </c>
      <c r="B26" s="34" t="s">
        <v>56</v>
      </c>
      <c r="C26" s="96"/>
      <c r="D26" s="96"/>
      <c r="E26" s="96"/>
      <c r="F26" s="96"/>
      <c r="G26" s="96"/>
      <c r="H26" s="96"/>
      <c r="I26" s="96"/>
      <c r="J26" s="96"/>
    </row>
    <row r="27" spans="1:10" ht="25.5" hidden="1">
      <c r="A27" s="33" t="s">
        <v>57</v>
      </c>
      <c r="B27" s="34" t="s">
        <v>58</v>
      </c>
      <c r="C27" s="96"/>
      <c r="D27" s="96"/>
      <c r="E27" s="96"/>
      <c r="F27" s="96"/>
      <c r="G27" s="96"/>
      <c r="H27" s="96"/>
      <c r="I27" s="96"/>
      <c r="J27" s="96"/>
    </row>
    <row r="28" spans="1:10" ht="15.75" customHeight="1" hidden="1">
      <c r="A28" s="33" t="s">
        <v>59</v>
      </c>
      <c r="B28" s="34" t="s">
        <v>60</v>
      </c>
      <c r="C28" s="96"/>
      <c r="D28" s="96"/>
      <c r="E28" s="96"/>
      <c r="F28" s="96"/>
      <c r="G28" s="96"/>
      <c r="H28" s="96"/>
      <c r="I28" s="96"/>
      <c r="J28" s="96"/>
    </row>
    <row r="29" spans="1:10" ht="15.75" customHeight="1" hidden="1">
      <c r="A29" s="33" t="s">
        <v>61</v>
      </c>
      <c r="B29" s="34" t="s">
        <v>62</v>
      </c>
      <c r="C29" s="96"/>
      <c r="D29" s="96"/>
      <c r="E29" s="96"/>
      <c r="F29" s="96"/>
      <c r="G29" s="96"/>
      <c r="H29" s="96"/>
      <c r="I29" s="96"/>
      <c r="J29" s="96"/>
    </row>
    <row r="30" spans="1:10" ht="56.25" customHeight="1">
      <c r="A30" s="207" t="s">
        <v>63</v>
      </c>
      <c r="B30" s="208"/>
      <c r="C30" s="99">
        <f>C7+C10+C14+C22+C23</f>
        <v>400</v>
      </c>
      <c r="D30" s="99">
        <v>41</v>
      </c>
      <c r="E30" s="99">
        <f>E7+E10+E14+E21+E22+E23+E24+E25+E26+E27+E28+E29</f>
        <v>0</v>
      </c>
      <c r="F30" s="99">
        <v>-40</v>
      </c>
      <c r="G30" s="99">
        <f>G7+G10+G14+G21+G22+G23+G24+G25+G26+G27+G28+G29</f>
        <v>400</v>
      </c>
      <c r="H30" s="99">
        <f>H7+H10+H14+H21+H22+H23+H24+H25+H26+H27+H28+H29</f>
        <v>266.6666666666667</v>
      </c>
      <c r="I30" s="99">
        <f>I7+I10+I14+I21+I22+I23+I24+I25+I26+I28+I29</f>
        <v>0</v>
      </c>
      <c r="J30" s="99">
        <f>J7+J10+J14+J21+J22+J23+J24+J25+J26+J27+J28+J29</f>
        <v>0</v>
      </c>
    </row>
    <row r="31" spans="1:10" s="14" customFormat="1" ht="6" customHeight="1" hidden="1" thickBot="1">
      <c r="A31" s="9">
        <v>1</v>
      </c>
      <c r="B31" s="10">
        <v>2</v>
      </c>
      <c r="C31" s="100" t="s">
        <v>11</v>
      </c>
      <c r="D31" s="100"/>
      <c r="E31" s="100"/>
      <c r="F31" s="100"/>
      <c r="G31" s="100"/>
      <c r="H31" s="100" t="s">
        <v>12</v>
      </c>
      <c r="I31" s="100"/>
      <c r="J31" s="100"/>
    </row>
    <row r="32" spans="1:10" ht="18.75" customHeight="1" hidden="1">
      <c r="A32" s="38" t="s">
        <v>64</v>
      </c>
      <c r="B32" s="39" t="s">
        <v>65</v>
      </c>
      <c r="C32" s="90">
        <f aca="true" t="shared" si="1" ref="C32:J32">C33+C37+C52+C59+C60+C61</f>
        <v>815000</v>
      </c>
      <c r="D32" s="90"/>
      <c r="E32" s="90"/>
      <c r="F32" s="90"/>
      <c r="G32" s="90">
        <f t="shared" si="1"/>
        <v>147000</v>
      </c>
      <c r="H32" s="90">
        <f t="shared" si="1"/>
        <v>98000</v>
      </c>
      <c r="I32" s="90">
        <f t="shared" si="1"/>
        <v>0</v>
      </c>
      <c r="J32" s="90">
        <f t="shared" si="1"/>
        <v>0</v>
      </c>
    </row>
    <row r="33" spans="1:10" ht="15.75" hidden="1">
      <c r="A33" s="41"/>
      <c r="B33" s="42" t="s">
        <v>66</v>
      </c>
      <c r="C33" s="99">
        <f>SUM(C34:C36)</f>
        <v>555000</v>
      </c>
      <c r="D33" s="99"/>
      <c r="E33" s="99"/>
      <c r="F33" s="99"/>
      <c r="G33" s="99">
        <f>SUM(G34:G36)</f>
        <v>96600</v>
      </c>
      <c r="H33" s="99">
        <f>SUM(H34:H36)</f>
        <v>64400</v>
      </c>
      <c r="I33" s="99"/>
      <c r="J33" s="99">
        <f>SUM(J34:J36)</f>
        <v>0</v>
      </c>
    </row>
    <row r="34" spans="1:10" ht="47.25" hidden="1">
      <c r="A34" s="43" t="s">
        <v>67</v>
      </c>
      <c r="B34" s="44" t="s">
        <v>68</v>
      </c>
      <c r="C34" s="91">
        <v>555000</v>
      </c>
      <c r="D34" s="91"/>
      <c r="E34" s="91"/>
      <c r="F34" s="91"/>
      <c r="G34" s="91">
        <v>96600</v>
      </c>
      <c r="H34" s="91">
        <f>G34/3*2</f>
        <v>64400</v>
      </c>
      <c r="I34" s="91"/>
      <c r="J34" s="91"/>
    </row>
    <row r="35" spans="1:10" ht="30.75" customHeight="1" hidden="1">
      <c r="A35" s="43" t="s">
        <v>69</v>
      </c>
      <c r="B35" s="44" t="s">
        <v>70</v>
      </c>
      <c r="C35" s="91"/>
      <c r="D35" s="91"/>
      <c r="E35" s="91"/>
      <c r="F35" s="91"/>
      <c r="G35" s="91"/>
      <c r="H35" s="91">
        <f>G35/3*2</f>
        <v>0</v>
      </c>
      <c r="I35" s="91"/>
      <c r="J35" s="91"/>
    </row>
    <row r="36" spans="1:10" ht="28.5" customHeight="1" hidden="1">
      <c r="A36" s="43"/>
      <c r="B36" s="45"/>
      <c r="C36" s="91"/>
      <c r="D36" s="91"/>
      <c r="E36" s="91"/>
      <c r="F36" s="91"/>
      <c r="G36" s="91"/>
      <c r="H36" s="91"/>
      <c r="I36" s="91"/>
      <c r="J36" s="91"/>
    </row>
    <row r="37" spans="1:10" ht="15.75" hidden="1">
      <c r="A37" s="46"/>
      <c r="B37" s="42" t="s">
        <v>71</v>
      </c>
      <c r="C37" s="99">
        <f>C38+C39+C40</f>
        <v>260000</v>
      </c>
      <c r="D37" s="99"/>
      <c r="E37" s="99"/>
      <c r="F37" s="99"/>
      <c r="G37" s="99">
        <f>G38+G39+G40</f>
        <v>50400</v>
      </c>
      <c r="H37" s="99">
        <f>H38+H39+H40</f>
        <v>33600</v>
      </c>
      <c r="I37" s="99"/>
      <c r="J37" s="99">
        <f>J38+J39+J40</f>
        <v>0</v>
      </c>
    </row>
    <row r="38" spans="1:10" ht="19.5" customHeight="1" hidden="1">
      <c r="A38" s="43" t="s">
        <v>72</v>
      </c>
      <c r="B38" s="47" t="s">
        <v>73</v>
      </c>
      <c r="C38" s="91">
        <v>260000</v>
      </c>
      <c r="D38" s="91"/>
      <c r="E38" s="91"/>
      <c r="F38" s="91"/>
      <c r="G38" s="91">
        <v>50400</v>
      </c>
      <c r="H38" s="91">
        <f>G38/3*2</f>
        <v>33600</v>
      </c>
      <c r="I38" s="91"/>
      <c r="J38" s="91"/>
    </row>
    <row r="39" spans="1:10" ht="63" hidden="1">
      <c r="A39" s="43" t="s">
        <v>74</v>
      </c>
      <c r="B39" s="44" t="s">
        <v>75</v>
      </c>
      <c r="C39" s="91">
        <v>0</v>
      </c>
      <c r="D39" s="91"/>
      <c r="E39" s="91"/>
      <c r="F39" s="91"/>
      <c r="G39" s="91"/>
      <c r="H39" s="91">
        <v>0</v>
      </c>
      <c r="I39" s="91"/>
      <c r="J39" s="91">
        <v>0</v>
      </c>
    </row>
    <row r="40" spans="1:10" ht="33" customHeight="1" hidden="1">
      <c r="A40" s="43"/>
      <c r="B40" s="48" t="s">
        <v>76</v>
      </c>
      <c r="C40" s="96">
        <f>SUM(C41:C51)</f>
        <v>0</v>
      </c>
      <c r="D40" s="96"/>
      <c r="E40" s="96"/>
      <c r="F40" s="96"/>
      <c r="G40" s="96">
        <f>SUM(G41:G51)</f>
        <v>0</v>
      </c>
      <c r="H40" s="96">
        <f>SUM(H41:H51)</f>
        <v>0</v>
      </c>
      <c r="I40" s="96"/>
      <c r="J40" s="96">
        <f>SUM(J41:J51)</f>
        <v>0</v>
      </c>
    </row>
    <row r="41" spans="1:10" ht="20.25" customHeight="1" hidden="1">
      <c r="A41" s="220" t="s">
        <v>77</v>
      </c>
      <c r="B41" s="49" t="s">
        <v>78</v>
      </c>
      <c r="C41" s="91"/>
      <c r="D41" s="91"/>
      <c r="E41" s="91"/>
      <c r="F41" s="91"/>
      <c r="G41" s="91"/>
      <c r="H41" s="91"/>
      <c r="I41" s="91"/>
      <c r="J41" s="91"/>
    </row>
    <row r="42" spans="1:10" ht="17.25" customHeight="1" hidden="1">
      <c r="A42" s="221"/>
      <c r="B42" s="49" t="s">
        <v>79</v>
      </c>
      <c r="C42" s="91"/>
      <c r="D42" s="91"/>
      <c r="E42" s="91"/>
      <c r="F42" s="91"/>
      <c r="G42" s="91"/>
      <c r="H42" s="91"/>
      <c r="I42" s="91"/>
      <c r="J42" s="91"/>
    </row>
    <row r="43" spans="1:10" ht="17.25" customHeight="1" hidden="1">
      <c r="A43" s="221"/>
      <c r="B43" s="49" t="s">
        <v>80</v>
      </c>
      <c r="C43" s="91"/>
      <c r="D43" s="91"/>
      <c r="E43" s="91"/>
      <c r="F43" s="91"/>
      <c r="G43" s="91"/>
      <c r="H43" s="91"/>
      <c r="I43" s="91"/>
      <c r="J43" s="91"/>
    </row>
    <row r="44" spans="1:10" ht="25.5" customHeight="1" hidden="1">
      <c r="A44" s="221"/>
      <c r="B44" s="49" t="s">
        <v>81</v>
      </c>
      <c r="C44" s="91"/>
      <c r="D44" s="91"/>
      <c r="E44" s="91"/>
      <c r="F44" s="91"/>
      <c r="G44" s="91"/>
      <c r="H44" s="91"/>
      <c r="I44" s="91"/>
      <c r="J44" s="91"/>
    </row>
    <row r="45" spans="1:10" ht="25.5" hidden="1">
      <c r="A45" s="221"/>
      <c r="B45" s="49" t="s">
        <v>82</v>
      </c>
      <c r="C45" s="91"/>
      <c r="D45" s="91"/>
      <c r="E45" s="91"/>
      <c r="F45" s="91"/>
      <c r="G45" s="91"/>
      <c r="H45" s="91"/>
      <c r="I45" s="91"/>
      <c r="J45" s="91"/>
    </row>
    <row r="46" spans="1:10" ht="25.5" hidden="1">
      <c r="A46" s="221"/>
      <c r="B46" s="49" t="s">
        <v>83</v>
      </c>
      <c r="C46" s="91"/>
      <c r="D46" s="91"/>
      <c r="E46" s="91"/>
      <c r="F46" s="91"/>
      <c r="G46" s="91"/>
      <c r="H46" s="91"/>
      <c r="I46" s="91"/>
      <c r="J46" s="91"/>
    </row>
    <row r="47" spans="1:10" ht="28.5" customHeight="1" hidden="1">
      <c r="A47" s="221"/>
      <c r="B47" s="49" t="s">
        <v>84</v>
      </c>
      <c r="C47" s="91"/>
      <c r="D47" s="91"/>
      <c r="E47" s="91"/>
      <c r="F47" s="91"/>
      <c r="G47" s="91"/>
      <c r="H47" s="91"/>
      <c r="I47" s="91"/>
      <c r="J47" s="91"/>
    </row>
    <row r="48" spans="1:10" ht="25.5" hidden="1">
      <c r="A48" s="221"/>
      <c r="B48" s="49" t="s">
        <v>85</v>
      </c>
      <c r="C48" s="91"/>
      <c r="D48" s="91"/>
      <c r="E48" s="91"/>
      <c r="F48" s="91"/>
      <c r="G48" s="91"/>
      <c r="H48" s="91"/>
      <c r="I48" s="91"/>
      <c r="J48" s="91"/>
    </row>
    <row r="49" spans="1:10" ht="25.5" hidden="1">
      <c r="A49" s="221"/>
      <c r="B49" s="49" t="s">
        <v>86</v>
      </c>
      <c r="C49" s="91"/>
      <c r="D49" s="91"/>
      <c r="E49" s="91"/>
      <c r="F49" s="91"/>
      <c r="G49" s="91"/>
      <c r="H49" s="91"/>
      <c r="I49" s="91"/>
      <c r="J49" s="91"/>
    </row>
    <row r="50" spans="1:10" ht="25.5" hidden="1">
      <c r="A50" s="221"/>
      <c r="B50" s="49" t="s">
        <v>87</v>
      </c>
      <c r="C50" s="91"/>
      <c r="D50" s="91"/>
      <c r="E50" s="91"/>
      <c r="F50" s="91"/>
      <c r="G50" s="91"/>
      <c r="H50" s="91"/>
      <c r="I50" s="91"/>
      <c r="J50" s="91"/>
    </row>
    <row r="51" spans="1:10" ht="25.5" hidden="1">
      <c r="A51" s="222"/>
      <c r="B51" s="49" t="s">
        <v>88</v>
      </c>
      <c r="C51" s="91"/>
      <c r="D51" s="91"/>
      <c r="E51" s="91"/>
      <c r="F51" s="91"/>
      <c r="G51" s="91"/>
      <c r="H51" s="91"/>
      <c r="I51" s="91"/>
      <c r="J51" s="91"/>
    </row>
    <row r="52" spans="1:10" ht="33.75" customHeight="1" hidden="1">
      <c r="A52" s="50" t="s">
        <v>89</v>
      </c>
      <c r="B52" s="51" t="s">
        <v>90</v>
      </c>
      <c r="C52" s="102">
        <f aca="true" t="shared" si="2" ref="C52:J52">SUM(C55:C58)</f>
        <v>0</v>
      </c>
      <c r="D52" s="102"/>
      <c r="E52" s="102"/>
      <c r="F52" s="102"/>
      <c r="G52" s="102">
        <f t="shared" si="2"/>
        <v>0</v>
      </c>
      <c r="H52" s="102">
        <f t="shared" si="2"/>
        <v>0</v>
      </c>
      <c r="I52" s="102">
        <f t="shared" si="2"/>
        <v>0</v>
      </c>
      <c r="J52" s="102">
        <f t="shared" si="2"/>
        <v>0</v>
      </c>
    </row>
    <row r="53" spans="1:10" ht="63" hidden="1">
      <c r="A53" s="43" t="s">
        <v>91</v>
      </c>
      <c r="B53" s="52" t="s">
        <v>92</v>
      </c>
      <c r="C53" s="91"/>
      <c r="D53" s="91"/>
      <c r="E53" s="91"/>
      <c r="F53" s="91"/>
      <c r="G53" s="91"/>
      <c r="H53" s="91"/>
      <c r="I53" s="91"/>
      <c r="J53" s="91"/>
    </row>
    <row r="54" spans="1:10" ht="63" hidden="1">
      <c r="A54" s="43" t="s">
        <v>93</v>
      </c>
      <c r="B54" s="45" t="s">
        <v>94</v>
      </c>
      <c r="C54" s="91"/>
      <c r="D54" s="91"/>
      <c r="E54" s="91"/>
      <c r="F54" s="91"/>
      <c r="G54" s="91"/>
      <c r="H54" s="91"/>
      <c r="I54" s="91"/>
      <c r="J54" s="91"/>
    </row>
    <row r="55" spans="1:10" ht="25.5" hidden="1">
      <c r="A55" s="43"/>
      <c r="B55" s="49" t="s">
        <v>95</v>
      </c>
      <c r="C55" s="91"/>
      <c r="D55" s="91"/>
      <c r="E55" s="91"/>
      <c r="F55" s="91"/>
      <c r="G55" s="91"/>
      <c r="H55" s="91"/>
      <c r="I55" s="91"/>
      <c r="J55" s="91"/>
    </row>
    <row r="56" spans="1:10" ht="15.75" hidden="1">
      <c r="A56" s="43"/>
      <c r="B56" s="49" t="s">
        <v>96</v>
      </c>
      <c r="C56" s="91"/>
      <c r="D56" s="91"/>
      <c r="E56" s="91"/>
      <c r="F56" s="91"/>
      <c r="G56" s="91"/>
      <c r="H56" s="91"/>
      <c r="I56" s="91"/>
      <c r="J56" s="91"/>
    </row>
    <row r="57" spans="1:10" ht="27" customHeight="1" hidden="1">
      <c r="A57" s="43"/>
      <c r="B57" s="49" t="s">
        <v>97</v>
      </c>
      <c r="C57" s="91"/>
      <c r="D57" s="91"/>
      <c r="E57" s="91"/>
      <c r="F57" s="91"/>
      <c r="G57" s="91"/>
      <c r="H57" s="91"/>
      <c r="I57" s="91"/>
      <c r="J57" s="91"/>
    </row>
    <row r="58" spans="1:10" ht="15.75" hidden="1">
      <c r="A58" s="43"/>
      <c r="B58" s="49" t="s">
        <v>98</v>
      </c>
      <c r="C58" s="91"/>
      <c r="D58" s="91"/>
      <c r="E58" s="91"/>
      <c r="F58" s="91"/>
      <c r="G58" s="91"/>
      <c r="H58" s="91"/>
      <c r="I58" s="91"/>
      <c r="J58" s="91"/>
    </row>
    <row r="59" spans="1:10" ht="27" customHeight="1" hidden="1">
      <c r="A59" s="43" t="s">
        <v>99</v>
      </c>
      <c r="B59" s="49" t="s">
        <v>100</v>
      </c>
      <c r="C59" s="91"/>
      <c r="D59" s="91"/>
      <c r="E59" s="91"/>
      <c r="F59" s="91"/>
      <c r="G59" s="91"/>
      <c r="H59" s="91"/>
      <c r="I59" s="91"/>
      <c r="J59" s="91"/>
    </row>
    <row r="60" spans="1:10" ht="31.5" hidden="1">
      <c r="A60" s="53" t="s">
        <v>101</v>
      </c>
      <c r="B60" s="52" t="s">
        <v>102</v>
      </c>
      <c r="C60" s="91"/>
      <c r="D60" s="91"/>
      <c r="E60" s="91"/>
      <c r="F60" s="91"/>
      <c r="G60" s="91"/>
      <c r="H60" s="91"/>
      <c r="I60" s="91"/>
      <c r="J60" s="91"/>
    </row>
    <row r="61" spans="1:10" ht="15.75" hidden="1">
      <c r="A61" s="54" t="s">
        <v>103</v>
      </c>
      <c r="B61" s="52" t="s">
        <v>104</v>
      </c>
      <c r="C61" s="91"/>
      <c r="D61" s="91"/>
      <c r="E61" s="91"/>
      <c r="F61" s="91"/>
      <c r="G61" s="91"/>
      <c r="H61" s="91"/>
      <c r="I61" s="91"/>
      <c r="J61" s="91"/>
    </row>
    <row r="62" spans="1:10" ht="15.75" hidden="1">
      <c r="A62" s="55" t="s">
        <v>105</v>
      </c>
      <c r="B62" s="56" t="s">
        <v>106</v>
      </c>
      <c r="C62" s="90">
        <f>C30+C32</f>
        <v>815400</v>
      </c>
      <c r="D62" s="90"/>
      <c r="E62" s="90"/>
      <c r="F62" s="90"/>
      <c r="G62" s="90">
        <f>G30+G32</f>
        <v>147400</v>
      </c>
      <c r="H62" s="90">
        <f>H30+H32</f>
        <v>98266.66666666667</v>
      </c>
      <c r="I62" s="90">
        <f>I30+I32</f>
        <v>0</v>
      </c>
      <c r="J62" s="90">
        <f>J30+J32</f>
        <v>0</v>
      </c>
    </row>
    <row r="63" spans="1:10" ht="16.5" customHeight="1" hidden="1">
      <c r="A63" s="216" t="s">
        <v>107</v>
      </c>
      <c r="B63" s="217"/>
      <c r="C63" s="217"/>
      <c r="D63" s="217"/>
      <c r="E63" s="217"/>
      <c r="F63" s="217"/>
      <c r="G63" s="217"/>
      <c r="H63" s="217"/>
      <c r="I63" s="217"/>
      <c r="J63" s="217"/>
    </row>
    <row r="64" spans="1:10" ht="18" customHeight="1" hidden="1">
      <c r="A64" s="57" t="s">
        <v>108</v>
      </c>
      <c r="B64" s="56" t="s">
        <v>109</v>
      </c>
      <c r="C64" s="90">
        <f aca="true" t="shared" si="3" ref="C64:J64">C66+C70+C74+C79+C81</f>
        <v>726000</v>
      </c>
      <c r="D64" s="90"/>
      <c r="E64" s="90"/>
      <c r="F64" s="90"/>
      <c r="G64" s="90">
        <f t="shared" si="3"/>
        <v>132800</v>
      </c>
      <c r="H64" s="90">
        <f t="shared" si="3"/>
        <v>88533.33333333333</v>
      </c>
      <c r="I64" s="90">
        <f t="shared" si="3"/>
        <v>0</v>
      </c>
      <c r="J64" s="90">
        <f t="shared" si="3"/>
        <v>0</v>
      </c>
    </row>
    <row r="65" spans="1:10" ht="21" customHeight="1" hidden="1">
      <c r="A65" s="58" t="s">
        <v>110</v>
      </c>
      <c r="B65" s="59" t="s">
        <v>111</v>
      </c>
      <c r="C65" s="91">
        <v>0</v>
      </c>
      <c r="D65" s="91"/>
      <c r="E65" s="91"/>
      <c r="F65" s="91"/>
      <c r="G65" s="91"/>
      <c r="H65" s="91">
        <v>0</v>
      </c>
      <c r="I65" s="91"/>
      <c r="J65" s="91"/>
    </row>
    <row r="66" spans="1:10" ht="31.5" customHeight="1" hidden="1">
      <c r="A66" s="58" t="s">
        <v>112</v>
      </c>
      <c r="B66" s="59" t="s">
        <v>113</v>
      </c>
      <c r="C66" s="91">
        <v>720000</v>
      </c>
      <c r="D66" s="91"/>
      <c r="E66" s="91"/>
      <c r="F66" s="91"/>
      <c r="G66" s="91">
        <v>131700</v>
      </c>
      <c r="H66" s="91">
        <f>G66/3*2</f>
        <v>87800</v>
      </c>
      <c r="I66" s="91"/>
      <c r="J66" s="91"/>
    </row>
    <row r="67" spans="1:10" ht="15.75" hidden="1">
      <c r="A67" s="58"/>
      <c r="B67" s="59" t="s">
        <v>114</v>
      </c>
      <c r="C67" s="91"/>
      <c r="D67" s="91"/>
      <c r="E67" s="91"/>
      <c r="F67" s="91"/>
      <c r="G67" s="91"/>
      <c r="H67" s="91"/>
      <c r="I67" s="91"/>
      <c r="J67" s="91"/>
    </row>
    <row r="68" spans="1:10" ht="15.75" hidden="1">
      <c r="A68" s="58"/>
      <c r="B68" s="59" t="s">
        <v>115</v>
      </c>
      <c r="C68" s="91"/>
      <c r="D68" s="91"/>
      <c r="E68" s="91"/>
      <c r="F68" s="91"/>
      <c r="G68" s="91"/>
      <c r="H68" s="91"/>
      <c r="I68" s="91"/>
      <c r="J68" s="91"/>
    </row>
    <row r="69" spans="1:10" ht="15.75" hidden="1">
      <c r="A69" s="58"/>
      <c r="B69" s="59" t="s">
        <v>116</v>
      </c>
      <c r="C69" s="91"/>
      <c r="D69" s="91"/>
      <c r="E69" s="91"/>
      <c r="F69" s="91"/>
      <c r="G69" s="91"/>
      <c r="H69" s="91"/>
      <c r="I69" s="91"/>
      <c r="J69" s="91"/>
    </row>
    <row r="70" spans="1:10" ht="51" customHeight="1" hidden="1">
      <c r="A70" s="58" t="s">
        <v>117</v>
      </c>
      <c r="B70" s="59" t="s">
        <v>118</v>
      </c>
      <c r="C70" s="91"/>
      <c r="D70" s="91"/>
      <c r="E70" s="91"/>
      <c r="F70" s="91"/>
      <c r="G70" s="91"/>
      <c r="H70" s="91">
        <f>G70/3*2</f>
        <v>0</v>
      </c>
      <c r="I70" s="91"/>
      <c r="J70" s="91"/>
    </row>
    <row r="71" spans="1:10" ht="78.75" hidden="1">
      <c r="A71" s="58" t="s">
        <v>119</v>
      </c>
      <c r="B71" s="59" t="s">
        <v>120</v>
      </c>
      <c r="C71" s="91"/>
      <c r="D71" s="91"/>
      <c r="E71" s="91"/>
      <c r="F71" s="91"/>
      <c r="G71" s="91"/>
      <c r="H71" s="91"/>
      <c r="I71" s="91"/>
      <c r="J71" s="91"/>
    </row>
    <row r="72" spans="1:10" ht="15.75" hidden="1">
      <c r="A72" s="58" t="s">
        <v>121</v>
      </c>
      <c r="B72" s="59" t="s">
        <v>122</v>
      </c>
      <c r="C72" s="91"/>
      <c r="D72" s="91"/>
      <c r="E72" s="91"/>
      <c r="F72" s="91"/>
      <c r="G72" s="91"/>
      <c r="H72" s="91"/>
      <c r="I72" s="91"/>
      <c r="J72" s="91"/>
    </row>
    <row r="73" spans="1:10" ht="63" hidden="1">
      <c r="A73" s="58" t="s">
        <v>123</v>
      </c>
      <c r="B73" s="59" t="s">
        <v>124</v>
      </c>
      <c r="C73" s="91"/>
      <c r="D73" s="91"/>
      <c r="E73" s="91"/>
      <c r="F73" s="91"/>
      <c r="G73" s="91"/>
      <c r="H73" s="91"/>
      <c r="I73" s="91"/>
      <c r="J73" s="91"/>
    </row>
    <row r="74" spans="1:10" ht="31.5" hidden="1">
      <c r="A74" s="58" t="s">
        <v>125</v>
      </c>
      <c r="B74" s="59" t="s">
        <v>126</v>
      </c>
      <c r="C74" s="91"/>
      <c r="D74" s="91"/>
      <c r="E74" s="91"/>
      <c r="F74" s="91"/>
      <c r="G74" s="91"/>
      <c r="H74" s="91"/>
      <c r="I74" s="91"/>
      <c r="J74" s="91"/>
    </row>
    <row r="75" spans="1:10" ht="31.5" hidden="1">
      <c r="A75" s="58" t="s">
        <v>127</v>
      </c>
      <c r="B75" s="59" t="s">
        <v>128</v>
      </c>
      <c r="C75" s="91"/>
      <c r="D75" s="91"/>
      <c r="E75" s="91"/>
      <c r="F75" s="91"/>
      <c r="G75" s="91"/>
      <c r="H75" s="91"/>
      <c r="I75" s="91"/>
      <c r="J75" s="91"/>
    </row>
    <row r="76" spans="1:10" ht="31.5" hidden="1">
      <c r="A76" s="58" t="s">
        <v>129</v>
      </c>
      <c r="B76" s="59" t="s">
        <v>130</v>
      </c>
      <c r="C76" s="91"/>
      <c r="D76" s="91"/>
      <c r="E76" s="91"/>
      <c r="F76" s="91"/>
      <c r="G76" s="91"/>
      <c r="H76" s="91"/>
      <c r="I76" s="91"/>
      <c r="J76" s="91"/>
    </row>
    <row r="77" spans="1:10" ht="31.5" hidden="1">
      <c r="A77" s="58" t="s">
        <v>131</v>
      </c>
      <c r="B77" s="59" t="s">
        <v>132</v>
      </c>
      <c r="C77" s="91"/>
      <c r="D77" s="91"/>
      <c r="E77" s="91"/>
      <c r="F77" s="91"/>
      <c r="G77" s="91"/>
      <c r="H77" s="91"/>
      <c r="I77" s="91"/>
      <c r="J77" s="91"/>
    </row>
    <row r="78" spans="1:10" ht="15.75" hidden="1">
      <c r="A78" s="58" t="s">
        <v>133</v>
      </c>
      <c r="B78" s="59" t="s">
        <v>134</v>
      </c>
      <c r="C78" s="91"/>
      <c r="D78" s="91"/>
      <c r="E78" s="91"/>
      <c r="F78" s="91"/>
      <c r="G78" s="91"/>
      <c r="H78" s="91"/>
      <c r="I78" s="91"/>
      <c r="J78" s="91"/>
    </row>
    <row r="79" spans="1:10" ht="15.75" hidden="1">
      <c r="A79" s="58" t="s">
        <v>135</v>
      </c>
      <c r="B79" s="59" t="s">
        <v>136</v>
      </c>
      <c r="C79" s="91">
        <v>1000</v>
      </c>
      <c r="D79" s="91"/>
      <c r="E79" s="91"/>
      <c r="F79" s="91"/>
      <c r="G79" s="91">
        <v>200</v>
      </c>
      <c r="H79" s="91">
        <f>G79/3*2</f>
        <v>133.33333333333334</v>
      </c>
      <c r="I79" s="91"/>
      <c r="J79" s="91"/>
    </row>
    <row r="80" spans="1:10" ht="47.25" hidden="1">
      <c r="A80" s="58" t="s">
        <v>137</v>
      </c>
      <c r="B80" s="59" t="s">
        <v>138</v>
      </c>
      <c r="C80" s="91"/>
      <c r="D80" s="91"/>
      <c r="E80" s="91"/>
      <c r="F80" s="91"/>
      <c r="G80" s="91"/>
      <c r="H80" s="91"/>
      <c r="I80" s="91"/>
      <c r="J80" s="91"/>
    </row>
    <row r="81" spans="1:10" ht="18.75" customHeight="1" hidden="1">
      <c r="A81" s="58" t="s">
        <v>139</v>
      </c>
      <c r="B81" s="59" t="s">
        <v>140</v>
      </c>
      <c r="C81" s="91">
        <v>5000</v>
      </c>
      <c r="D81" s="91"/>
      <c r="E81" s="91"/>
      <c r="F81" s="91"/>
      <c r="G81" s="91">
        <v>900</v>
      </c>
      <c r="H81" s="91">
        <f>G81/3*2</f>
        <v>600</v>
      </c>
      <c r="I81" s="91"/>
      <c r="J81" s="91"/>
    </row>
    <row r="82" spans="1:10" ht="15.75" hidden="1">
      <c r="A82" s="58"/>
      <c r="B82" s="59" t="s">
        <v>141</v>
      </c>
      <c r="C82" s="91">
        <v>500</v>
      </c>
      <c r="D82" s="91"/>
      <c r="E82" s="91"/>
      <c r="F82" s="91"/>
      <c r="G82" s="91"/>
      <c r="H82" s="91">
        <v>292</v>
      </c>
      <c r="I82" s="91"/>
      <c r="J82" s="91"/>
    </row>
    <row r="83" spans="1:10" ht="15.75" hidden="1">
      <c r="A83" s="58"/>
      <c r="B83" s="59" t="s">
        <v>142</v>
      </c>
      <c r="C83" s="91">
        <v>459</v>
      </c>
      <c r="D83" s="91"/>
      <c r="E83" s="91"/>
      <c r="F83" s="91"/>
      <c r="G83" s="91"/>
      <c r="H83" s="91">
        <v>442</v>
      </c>
      <c r="I83" s="91"/>
      <c r="J83" s="91"/>
    </row>
    <row r="84" spans="1:10" ht="15.75" hidden="1">
      <c r="A84" s="58"/>
      <c r="B84" s="59" t="s">
        <v>143</v>
      </c>
      <c r="C84" s="91">
        <v>50</v>
      </c>
      <c r="D84" s="91"/>
      <c r="E84" s="91"/>
      <c r="F84" s="91"/>
      <c r="G84" s="91"/>
      <c r="H84" s="91">
        <v>26</v>
      </c>
      <c r="I84" s="91"/>
      <c r="J84" s="91"/>
    </row>
    <row r="85" spans="1:10" ht="15.75" hidden="1">
      <c r="A85" s="58"/>
      <c r="B85" s="59" t="s">
        <v>144</v>
      </c>
      <c r="C85" s="91">
        <v>1165</v>
      </c>
      <c r="D85" s="91"/>
      <c r="E85" s="91"/>
      <c r="F85" s="91"/>
      <c r="G85" s="91"/>
      <c r="H85" s="91">
        <v>581</v>
      </c>
      <c r="I85" s="91"/>
      <c r="J85" s="91"/>
    </row>
    <row r="86" spans="1:10" ht="31.5" hidden="1">
      <c r="A86" s="58"/>
      <c r="B86" s="59" t="s">
        <v>145</v>
      </c>
      <c r="C86" s="91">
        <v>200</v>
      </c>
      <c r="D86" s="91"/>
      <c r="E86" s="91"/>
      <c r="F86" s="91"/>
      <c r="G86" s="91"/>
      <c r="H86" s="91">
        <v>104</v>
      </c>
      <c r="I86" s="91"/>
      <c r="J86" s="91"/>
    </row>
    <row r="87" spans="1:10" ht="31.5" hidden="1">
      <c r="A87" s="58"/>
      <c r="B87" s="59" t="s">
        <v>102</v>
      </c>
      <c r="C87" s="91">
        <v>95</v>
      </c>
      <c r="D87" s="91"/>
      <c r="E87" s="91"/>
      <c r="F87" s="91"/>
      <c r="G87" s="91"/>
      <c r="H87" s="91">
        <v>95</v>
      </c>
      <c r="I87" s="91"/>
      <c r="J87" s="91"/>
    </row>
    <row r="88" spans="1:10" ht="15.75" hidden="1">
      <c r="A88" s="58"/>
      <c r="B88" s="59" t="s">
        <v>146</v>
      </c>
      <c r="C88" s="91">
        <v>7</v>
      </c>
      <c r="D88" s="91"/>
      <c r="E88" s="91"/>
      <c r="F88" s="91"/>
      <c r="G88" s="91"/>
      <c r="H88" s="91">
        <v>7</v>
      </c>
      <c r="I88" s="91"/>
      <c r="J88" s="91"/>
    </row>
    <row r="89" spans="1:10" ht="15.75" hidden="1">
      <c r="A89" s="58"/>
      <c r="B89" s="59" t="s">
        <v>147</v>
      </c>
      <c r="C89" s="91"/>
      <c r="D89" s="91"/>
      <c r="E89" s="91"/>
      <c r="F89" s="91"/>
      <c r="G89" s="91"/>
      <c r="H89" s="91"/>
      <c r="I89" s="91"/>
      <c r="J89" s="91"/>
    </row>
    <row r="90" spans="1:10" ht="31.5" hidden="1">
      <c r="A90" s="57" t="s">
        <v>148</v>
      </c>
      <c r="B90" s="56" t="s">
        <v>149</v>
      </c>
      <c r="C90" s="90">
        <f aca="true" t="shared" si="4" ref="C90:J90">SUM(C91:C98)</f>
        <v>0</v>
      </c>
      <c r="D90" s="90"/>
      <c r="E90" s="90"/>
      <c r="F90" s="90"/>
      <c r="G90" s="90">
        <f t="shared" si="4"/>
        <v>0</v>
      </c>
      <c r="H90" s="90">
        <f t="shared" si="4"/>
        <v>0</v>
      </c>
      <c r="I90" s="90">
        <f t="shared" si="4"/>
        <v>0</v>
      </c>
      <c r="J90" s="90">
        <f t="shared" si="4"/>
        <v>0</v>
      </c>
    </row>
    <row r="91" spans="1:10" ht="15.75" hidden="1">
      <c r="A91" s="58" t="s">
        <v>150</v>
      </c>
      <c r="B91" s="59" t="s">
        <v>151</v>
      </c>
      <c r="C91" s="91">
        <v>0</v>
      </c>
      <c r="D91" s="91"/>
      <c r="E91" s="91"/>
      <c r="F91" s="91"/>
      <c r="G91" s="91"/>
      <c r="H91" s="91">
        <v>0</v>
      </c>
      <c r="I91" s="91"/>
      <c r="J91" s="91"/>
    </row>
    <row r="92" spans="1:10" ht="15.75" hidden="1">
      <c r="A92" s="58" t="s">
        <v>152</v>
      </c>
      <c r="B92" s="59" t="s">
        <v>153</v>
      </c>
      <c r="C92" s="91"/>
      <c r="D92" s="91"/>
      <c r="E92" s="91"/>
      <c r="F92" s="91"/>
      <c r="G92" s="91"/>
      <c r="H92" s="91"/>
      <c r="I92" s="91"/>
      <c r="J92" s="91"/>
    </row>
    <row r="93" spans="1:10" ht="15.75" hidden="1">
      <c r="A93" s="58" t="s">
        <v>154</v>
      </c>
      <c r="B93" s="59" t="s">
        <v>155</v>
      </c>
      <c r="C93" s="91"/>
      <c r="D93" s="91"/>
      <c r="E93" s="91"/>
      <c r="F93" s="91"/>
      <c r="G93" s="91"/>
      <c r="H93" s="91"/>
      <c r="I93" s="91"/>
      <c r="J93" s="91"/>
    </row>
    <row r="94" spans="1:10" ht="48.75" customHeight="1" hidden="1">
      <c r="A94" s="58" t="s">
        <v>156</v>
      </c>
      <c r="B94" s="59" t="s">
        <v>157</v>
      </c>
      <c r="C94" s="91"/>
      <c r="D94" s="91"/>
      <c r="E94" s="91"/>
      <c r="F94" s="91"/>
      <c r="G94" s="91"/>
      <c r="H94" s="91"/>
      <c r="I94" s="91"/>
      <c r="J94" s="91"/>
    </row>
    <row r="95" spans="1:10" ht="31.5" hidden="1">
      <c r="A95" s="58" t="s">
        <v>158</v>
      </c>
      <c r="B95" s="59" t="s">
        <v>159</v>
      </c>
      <c r="C95" s="91"/>
      <c r="D95" s="91"/>
      <c r="E95" s="91"/>
      <c r="F95" s="91"/>
      <c r="G95" s="91"/>
      <c r="H95" s="91">
        <f>G95/3*2</f>
        <v>0</v>
      </c>
      <c r="I95" s="91"/>
      <c r="J95" s="91"/>
    </row>
    <row r="96" spans="1:10" ht="15.75" hidden="1">
      <c r="A96" s="58" t="s">
        <v>160</v>
      </c>
      <c r="B96" s="59" t="s">
        <v>161</v>
      </c>
      <c r="C96" s="91">
        <v>0</v>
      </c>
      <c r="D96" s="91"/>
      <c r="E96" s="91"/>
      <c r="F96" s="91"/>
      <c r="G96" s="91"/>
      <c r="H96" s="91">
        <v>0</v>
      </c>
      <c r="I96" s="91"/>
      <c r="J96" s="91"/>
    </row>
    <row r="97" spans="1:10" ht="63" hidden="1">
      <c r="A97" s="58" t="s">
        <v>162</v>
      </c>
      <c r="B97" s="59" t="s">
        <v>163</v>
      </c>
      <c r="C97" s="91">
        <v>0</v>
      </c>
      <c r="D97" s="91"/>
      <c r="E97" s="91"/>
      <c r="F97" s="91"/>
      <c r="G97" s="91"/>
      <c r="H97" s="91">
        <v>0</v>
      </c>
      <c r="I97" s="91"/>
      <c r="J97" s="91"/>
    </row>
    <row r="98" spans="1:10" ht="47.25" hidden="1">
      <c r="A98" s="58" t="s">
        <v>164</v>
      </c>
      <c r="B98" s="59" t="s">
        <v>165</v>
      </c>
      <c r="C98" s="91">
        <v>0</v>
      </c>
      <c r="D98" s="91"/>
      <c r="E98" s="91"/>
      <c r="F98" s="91"/>
      <c r="G98" s="91"/>
      <c r="H98" s="91">
        <v>0</v>
      </c>
      <c r="I98" s="91"/>
      <c r="J98" s="91"/>
    </row>
    <row r="99" spans="1:10" ht="15.75" hidden="1">
      <c r="A99" s="57" t="s">
        <v>166</v>
      </c>
      <c r="B99" s="56" t="s">
        <v>167</v>
      </c>
      <c r="C99" s="90">
        <f aca="true" t="shared" si="5" ref="C99:J99">SUM(C100:C107)</f>
        <v>0</v>
      </c>
      <c r="D99" s="90"/>
      <c r="E99" s="90"/>
      <c r="F99" s="90"/>
      <c r="G99" s="90">
        <f t="shared" si="5"/>
        <v>0</v>
      </c>
      <c r="H99" s="90">
        <f t="shared" si="5"/>
        <v>0</v>
      </c>
      <c r="I99" s="90">
        <f t="shared" si="5"/>
        <v>0</v>
      </c>
      <c r="J99" s="90">
        <f t="shared" si="5"/>
        <v>0</v>
      </c>
    </row>
    <row r="100" spans="1:10" ht="15.75" hidden="1">
      <c r="A100" s="58" t="s">
        <v>168</v>
      </c>
      <c r="B100" s="59" t="s">
        <v>169</v>
      </c>
      <c r="C100" s="91"/>
      <c r="D100" s="91"/>
      <c r="E100" s="91"/>
      <c r="F100" s="91"/>
      <c r="G100" s="91"/>
      <c r="H100" s="91"/>
      <c r="I100" s="91"/>
      <c r="J100" s="91"/>
    </row>
    <row r="101" spans="1:10" ht="15.75" hidden="1">
      <c r="A101" s="58" t="s">
        <v>170</v>
      </c>
      <c r="B101" s="59" t="s">
        <v>171</v>
      </c>
      <c r="C101" s="91"/>
      <c r="D101" s="91"/>
      <c r="E101" s="91"/>
      <c r="F101" s="91"/>
      <c r="G101" s="91"/>
      <c r="H101" s="91"/>
      <c r="I101" s="91"/>
      <c r="J101" s="91"/>
    </row>
    <row r="102" spans="1:10" ht="19.5" customHeight="1" hidden="1">
      <c r="A102" s="58" t="s">
        <v>172</v>
      </c>
      <c r="B102" s="59" t="s">
        <v>173</v>
      </c>
      <c r="C102" s="91"/>
      <c r="D102" s="91"/>
      <c r="E102" s="91"/>
      <c r="F102" s="91"/>
      <c r="G102" s="91"/>
      <c r="H102" s="91"/>
      <c r="I102" s="91"/>
      <c r="J102" s="91"/>
    </row>
    <row r="103" spans="1:10" ht="15.75" hidden="1">
      <c r="A103" s="58" t="s">
        <v>174</v>
      </c>
      <c r="B103" s="59" t="s">
        <v>175</v>
      </c>
      <c r="C103" s="91"/>
      <c r="D103" s="91"/>
      <c r="E103" s="91"/>
      <c r="F103" s="91"/>
      <c r="G103" s="91"/>
      <c r="H103" s="91"/>
      <c r="I103" s="91"/>
      <c r="J103" s="91"/>
    </row>
    <row r="104" spans="1:10" ht="15.75" hidden="1">
      <c r="A104" s="58" t="s">
        <v>176</v>
      </c>
      <c r="B104" s="59" t="s">
        <v>177</v>
      </c>
      <c r="C104" s="91"/>
      <c r="D104" s="91"/>
      <c r="E104" s="91"/>
      <c r="F104" s="91"/>
      <c r="G104" s="91"/>
      <c r="H104" s="91"/>
      <c r="I104" s="91"/>
      <c r="J104" s="91"/>
    </row>
    <row r="105" spans="1:10" ht="15.75" hidden="1">
      <c r="A105" s="58" t="s">
        <v>178</v>
      </c>
      <c r="B105" s="59" t="s">
        <v>179</v>
      </c>
      <c r="C105" s="91"/>
      <c r="D105" s="91"/>
      <c r="E105" s="91"/>
      <c r="F105" s="91"/>
      <c r="G105" s="91"/>
      <c r="H105" s="91"/>
      <c r="I105" s="91"/>
      <c r="J105" s="91"/>
    </row>
    <row r="106" spans="1:10" ht="15.75" hidden="1">
      <c r="A106" s="58" t="s">
        <v>180</v>
      </c>
      <c r="B106" s="59" t="s">
        <v>181</v>
      </c>
      <c r="C106" s="91"/>
      <c r="D106" s="91"/>
      <c r="E106" s="91"/>
      <c r="F106" s="91"/>
      <c r="G106" s="91"/>
      <c r="H106" s="91"/>
      <c r="I106" s="91"/>
      <c r="J106" s="91"/>
    </row>
    <row r="107" spans="1:10" ht="30.75" customHeight="1" hidden="1">
      <c r="A107" s="58" t="s">
        <v>182</v>
      </c>
      <c r="B107" s="59" t="s">
        <v>183</v>
      </c>
      <c r="C107" s="91"/>
      <c r="D107" s="91"/>
      <c r="E107" s="91"/>
      <c r="F107" s="91"/>
      <c r="G107" s="91"/>
      <c r="H107" s="91"/>
      <c r="I107" s="91"/>
      <c r="J107" s="91"/>
    </row>
    <row r="108" spans="1:10" ht="31.5" hidden="1">
      <c r="A108" s="57" t="s">
        <v>184</v>
      </c>
      <c r="B108" s="56" t="s">
        <v>185</v>
      </c>
      <c r="C108" s="90">
        <f aca="true" t="shared" si="6" ref="C108:J108">C109+C116+C119</f>
        <v>107000</v>
      </c>
      <c r="D108" s="90"/>
      <c r="E108" s="90"/>
      <c r="F108" s="90"/>
      <c r="G108" s="90">
        <f t="shared" si="6"/>
        <v>19600</v>
      </c>
      <c r="H108" s="90">
        <f t="shared" si="6"/>
        <v>13066.666666666666</v>
      </c>
      <c r="I108" s="90">
        <f t="shared" si="6"/>
        <v>0</v>
      </c>
      <c r="J108" s="90">
        <f t="shared" si="6"/>
        <v>0</v>
      </c>
    </row>
    <row r="109" spans="1:10" ht="18.75" customHeight="1" hidden="1">
      <c r="A109" s="58" t="s">
        <v>186</v>
      </c>
      <c r="B109" s="59" t="s">
        <v>187</v>
      </c>
      <c r="C109" s="91"/>
      <c r="D109" s="91"/>
      <c r="E109" s="91"/>
      <c r="F109" s="91"/>
      <c r="G109" s="91"/>
      <c r="H109" s="91">
        <f>G109/3*2</f>
        <v>0</v>
      </c>
      <c r="I109" s="91"/>
      <c r="J109" s="91"/>
    </row>
    <row r="110" spans="1:10" ht="15.75" hidden="1">
      <c r="A110" s="58"/>
      <c r="B110" s="59" t="s">
        <v>188</v>
      </c>
      <c r="C110" s="91"/>
      <c r="D110" s="91"/>
      <c r="E110" s="91"/>
      <c r="F110" s="91"/>
      <c r="G110" s="91"/>
      <c r="H110" s="91"/>
      <c r="I110" s="91"/>
      <c r="J110" s="91"/>
    </row>
    <row r="111" spans="1:10" ht="15.75" hidden="1">
      <c r="A111" s="58"/>
      <c r="B111" s="59" t="s">
        <v>189</v>
      </c>
      <c r="C111" s="91"/>
      <c r="D111" s="91"/>
      <c r="E111" s="91"/>
      <c r="F111" s="91"/>
      <c r="G111" s="91"/>
      <c r="H111" s="91"/>
      <c r="I111" s="91"/>
      <c r="J111" s="91"/>
    </row>
    <row r="112" spans="1:10" ht="15.75" hidden="1">
      <c r="A112" s="58"/>
      <c r="B112" s="59" t="s">
        <v>190</v>
      </c>
      <c r="C112" s="91"/>
      <c r="D112" s="91"/>
      <c r="E112" s="91"/>
      <c r="F112" s="91"/>
      <c r="G112" s="91"/>
      <c r="H112" s="91"/>
      <c r="I112" s="91"/>
      <c r="J112" s="91"/>
    </row>
    <row r="113" spans="1:10" ht="31.5" hidden="1">
      <c r="A113" s="58"/>
      <c r="B113" s="59" t="s">
        <v>191</v>
      </c>
      <c r="C113" s="91"/>
      <c r="D113" s="91"/>
      <c r="E113" s="91"/>
      <c r="F113" s="91"/>
      <c r="G113" s="91"/>
      <c r="H113" s="91"/>
      <c r="I113" s="91"/>
      <c r="J113" s="91"/>
    </row>
    <row r="114" spans="1:10" ht="15.75" hidden="1">
      <c r="A114" s="58"/>
      <c r="B114" s="59" t="s">
        <v>192</v>
      </c>
      <c r="C114" s="91"/>
      <c r="D114" s="91"/>
      <c r="E114" s="91"/>
      <c r="F114" s="91"/>
      <c r="G114" s="91"/>
      <c r="H114" s="91"/>
      <c r="I114" s="91"/>
      <c r="J114" s="91"/>
    </row>
    <row r="115" spans="1:10" ht="15.75" hidden="1">
      <c r="A115" s="58"/>
      <c r="B115" s="59"/>
      <c r="C115" s="91"/>
      <c r="D115" s="91"/>
      <c r="E115" s="91"/>
      <c r="F115" s="91"/>
      <c r="G115" s="91"/>
      <c r="H115" s="91"/>
      <c r="I115" s="91"/>
      <c r="J115" s="91"/>
    </row>
    <row r="116" spans="1:10" ht="15.75" hidden="1">
      <c r="A116" s="58" t="s">
        <v>193</v>
      </c>
      <c r="B116" s="59" t="s">
        <v>194</v>
      </c>
      <c r="C116" s="91">
        <v>107000</v>
      </c>
      <c r="D116" s="91"/>
      <c r="E116" s="91"/>
      <c r="F116" s="91"/>
      <c r="G116" s="91">
        <v>19600</v>
      </c>
      <c r="H116" s="91">
        <f>G116/3*2</f>
        <v>13066.666666666666</v>
      </c>
      <c r="I116" s="91"/>
      <c r="J116" s="91"/>
    </row>
    <row r="117" spans="1:10" ht="15.75" hidden="1">
      <c r="A117" s="58"/>
      <c r="B117" s="59" t="s">
        <v>195</v>
      </c>
      <c r="C117" s="91"/>
      <c r="D117" s="91"/>
      <c r="E117" s="91"/>
      <c r="F117" s="91"/>
      <c r="G117" s="91"/>
      <c r="H117" s="91"/>
      <c r="I117" s="91"/>
      <c r="J117" s="91"/>
    </row>
    <row r="118" spans="1:10" ht="15.75" hidden="1">
      <c r="A118" s="58"/>
      <c r="B118" s="59" t="s">
        <v>196</v>
      </c>
      <c r="C118" s="91"/>
      <c r="D118" s="91"/>
      <c r="E118" s="91"/>
      <c r="F118" s="91"/>
      <c r="G118" s="91"/>
      <c r="H118" s="91"/>
      <c r="I118" s="91"/>
      <c r="J118" s="91"/>
    </row>
    <row r="119" spans="1:10" ht="32.25" customHeight="1" hidden="1">
      <c r="A119" s="58" t="s">
        <v>197</v>
      </c>
      <c r="B119" s="59" t="s">
        <v>198</v>
      </c>
      <c r="C119" s="91"/>
      <c r="D119" s="91"/>
      <c r="E119" s="91"/>
      <c r="F119" s="91"/>
      <c r="G119" s="91"/>
      <c r="H119" s="91">
        <f>G119/3*2</f>
        <v>0</v>
      </c>
      <c r="I119" s="91"/>
      <c r="J119" s="91"/>
    </row>
    <row r="120" spans="1:10" ht="15.75" hidden="1">
      <c r="A120" s="58"/>
      <c r="B120" s="59" t="s">
        <v>199</v>
      </c>
      <c r="C120" s="91">
        <v>3145</v>
      </c>
      <c r="D120" s="91"/>
      <c r="E120" s="91"/>
      <c r="F120" s="91"/>
      <c r="G120" s="91"/>
      <c r="H120" s="91">
        <v>2136</v>
      </c>
      <c r="I120" s="91"/>
      <c r="J120" s="91"/>
    </row>
    <row r="121" spans="1:10" ht="15.75" hidden="1">
      <c r="A121" s="58"/>
      <c r="B121" s="59" t="s">
        <v>200</v>
      </c>
      <c r="C121" s="91">
        <v>1420</v>
      </c>
      <c r="D121" s="91"/>
      <c r="E121" s="91"/>
      <c r="F121" s="91"/>
      <c r="G121" s="91"/>
      <c r="H121" s="91">
        <v>851</v>
      </c>
      <c r="I121" s="91"/>
      <c r="J121" s="91"/>
    </row>
    <row r="122" spans="1:10" ht="15.75" hidden="1">
      <c r="A122" s="58"/>
      <c r="B122" s="59" t="s">
        <v>201</v>
      </c>
      <c r="C122" s="91">
        <v>477</v>
      </c>
      <c r="D122" s="91"/>
      <c r="E122" s="91"/>
      <c r="F122" s="91"/>
      <c r="G122" s="91"/>
      <c r="H122" s="91">
        <v>304</v>
      </c>
      <c r="I122" s="91"/>
      <c r="J122" s="91"/>
    </row>
    <row r="123" spans="1:10" ht="22.5" customHeight="1" hidden="1">
      <c r="A123" s="58"/>
      <c r="B123" s="59" t="s">
        <v>202</v>
      </c>
      <c r="C123" s="91">
        <v>978</v>
      </c>
      <c r="D123" s="91"/>
      <c r="E123" s="91"/>
      <c r="F123" s="91"/>
      <c r="G123" s="91"/>
      <c r="H123" s="91">
        <v>595</v>
      </c>
      <c r="I123" s="91"/>
      <c r="J123" s="91"/>
    </row>
    <row r="124" spans="1:10" ht="33" customHeight="1" hidden="1">
      <c r="A124" s="58"/>
      <c r="B124" s="59" t="s">
        <v>203</v>
      </c>
      <c r="C124" s="91">
        <v>134</v>
      </c>
      <c r="D124" s="91"/>
      <c r="E124" s="91"/>
      <c r="F124" s="91"/>
      <c r="G124" s="91"/>
      <c r="H124" s="91">
        <v>80</v>
      </c>
      <c r="I124" s="91"/>
      <c r="J124" s="91"/>
    </row>
    <row r="125" spans="1:10" ht="15.75" hidden="1">
      <c r="A125" s="58"/>
      <c r="B125" s="59" t="s">
        <v>204</v>
      </c>
      <c r="C125" s="91">
        <v>1217</v>
      </c>
      <c r="D125" s="91"/>
      <c r="E125" s="91"/>
      <c r="F125" s="91"/>
      <c r="G125" s="91"/>
      <c r="H125" s="91">
        <v>595</v>
      </c>
      <c r="I125" s="91"/>
      <c r="J125" s="91"/>
    </row>
    <row r="126" spans="1:10" ht="34.5" customHeight="1" hidden="1">
      <c r="A126" s="58"/>
      <c r="B126" s="61" t="s">
        <v>205</v>
      </c>
      <c r="C126" s="91">
        <v>157</v>
      </c>
      <c r="D126" s="91"/>
      <c r="E126" s="91"/>
      <c r="F126" s="91"/>
      <c r="G126" s="91"/>
      <c r="H126" s="91">
        <v>74</v>
      </c>
      <c r="I126" s="91"/>
      <c r="J126" s="91"/>
    </row>
    <row r="127" spans="1:10" ht="18.75" customHeight="1" hidden="1">
      <c r="A127" s="57" t="s">
        <v>206</v>
      </c>
      <c r="B127" s="56" t="s">
        <v>207</v>
      </c>
      <c r="C127" s="90">
        <f aca="true" t="shared" si="7" ref="C127:J127">SUM(C128:C131)</f>
        <v>0</v>
      </c>
      <c r="D127" s="90"/>
      <c r="E127" s="90"/>
      <c r="F127" s="90"/>
      <c r="G127" s="90">
        <f t="shared" si="7"/>
        <v>0</v>
      </c>
      <c r="H127" s="90">
        <f t="shared" si="7"/>
        <v>0</v>
      </c>
      <c r="I127" s="90">
        <f t="shared" si="7"/>
        <v>0</v>
      </c>
      <c r="J127" s="90">
        <f t="shared" si="7"/>
        <v>0</v>
      </c>
    </row>
    <row r="128" spans="1:10" ht="31.5" hidden="1">
      <c r="A128" s="58" t="s">
        <v>208</v>
      </c>
      <c r="B128" s="59" t="s">
        <v>209</v>
      </c>
      <c r="C128" s="91">
        <v>0</v>
      </c>
      <c r="D128" s="91"/>
      <c r="E128" s="91"/>
      <c r="F128" s="91"/>
      <c r="G128" s="91"/>
      <c r="H128" s="91"/>
      <c r="I128" s="91"/>
      <c r="J128" s="91"/>
    </row>
    <row r="129" spans="1:10" ht="30.75" customHeight="1" hidden="1">
      <c r="A129" s="58" t="s">
        <v>210</v>
      </c>
      <c r="B129" s="59" t="s">
        <v>211</v>
      </c>
      <c r="C129" s="91"/>
      <c r="D129" s="91"/>
      <c r="E129" s="91"/>
      <c r="F129" s="91"/>
      <c r="G129" s="91"/>
      <c r="H129" s="91"/>
      <c r="I129" s="91"/>
      <c r="J129" s="91"/>
    </row>
    <row r="130" spans="1:10" ht="31.5" hidden="1">
      <c r="A130" s="58" t="s">
        <v>212</v>
      </c>
      <c r="B130" s="59" t="s">
        <v>213</v>
      </c>
      <c r="C130" s="91">
        <v>0</v>
      </c>
      <c r="D130" s="91"/>
      <c r="E130" s="91"/>
      <c r="F130" s="91"/>
      <c r="G130" s="91"/>
      <c r="H130" s="91">
        <v>0</v>
      </c>
      <c r="I130" s="91"/>
      <c r="J130" s="91"/>
    </row>
    <row r="131" spans="1:10" ht="31.5" hidden="1">
      <c r="A131" s="58" t="s">
        <v>214</v>
      </c>
      <c r="B131" s="59" t="s">
        <v>215</v>
      </c>
      <c r="C131" s="91">
        <v>0</v>
      </c>
      <c r="D131" s="91"/>
      <c r="E131" s="91"/>
      <c r="F131" s="91"/>
      <c r="G131" s="91"/>
      <c r="H131" s="91">
        <v>0</v>
      </c>
      <c r="I131" s="91"/>
      <c r="J131" s="91"/>
    </row>
    <row r="132" spans="1:10" ht="15.75" hidden="1">
      <c r="A132" s="57" t="s">
        <v>216</v>
      </c>
      <c r="B132" s="56" t="s">
        <v>217</v>
      </c>
      <c r="C132" s="90">
        <f aca="true" t="shared" si="8" ref="C132:J132">SUM(C133:C141)</f>
        <v>260000</v>
      </c>
      <c r="D132" s="90"/>
      <c r="E132" s="90"/>
      <c r="F132" s="90"/>
      <c r="G132" s="90">
        <f t="shared" si="8"/>
        <v>50400</v>
      </c>
      <c r="H132" s="90">
        <f t="shared" si="8"/>
        <v>33600</v>
      </c>
      <c r="I132" s="90">
        <f t="shared" si="8"/>
        <v>0</v>
      </c>
      <c r="J132" s="90">
        <f t="shared" si="8"/>
        <v>0</v>
      </c>
    </row>
    <row r="133" spans="1:10" ht="15.75" hidden="1">
      <c r="A133" s="58" t="s">
        <v>218</v>
      </c>
      <c r="B133" s="59" t="s">
        <v>219</v>
      </c>
      <c r="C133" s="91"/>
      <c r="D133" s="91"/>
      <c r="E133" s="91"/>
      <c r="F133" s="91"/>
      <c r="G133" s="91"/>
      <c r="H133" s="91">
        <f>G133/3*2</f>
        <v>0</v>
      </c>
      <c r="I133" s="91"/>
      <c r="J133" s="91"/>
    </row>
    <row r="134" spans="1:10" ht="15.75" hidden="1">
      <c r="A134" s="58" t="s">
        <v>220</v>
      </c>
      <c r="B134" s="59" t="s">
        <v>221</v>
      </c>
      <c r="C134" s="91">
        <v>260000</v>
      </c>
      <c r="D134" s="91"/>
      <c r="E134" s="91"/>
      <c r="F134" s="91"/>
      <c r="G134" s="91">
        <v>50400</v>
      </c>
      <c r="H134" s="91">
        <f>G134/3*2</f>
        <v>33600</v>
      </c>
      <c r="I134" s="91"/>
      <c r="J134" s="91"/>
    </row>
    <row r="135" spans="1:10" ht="31.5" hidden="1">
      <c r="A135" s="58" t="s">
        <v>222</v>
      </c>
      <c r="B135" s="59" t="s">
        <v>223</v>
      </c>
      <c r="C135" s="91"/>
      <c r="D135" s="91"/>
      <c r="E135" s="91"/>
      <c r="F135" s="91"/>
      <c r="G135" s="91"/>
      <c r="H135" s="91"/>
      <c r="I135" s="91"/>
      <c r="J135" s="91"/>
    </row>
    <row r="136" spans="1:10" ht="31.5" hidden="1">
      <c r="A136" s="58" t="s">
        <v>224</v>
      </c>
      <c r="B136" s="59" t="s">
        <v>225</v>
      </c>
      <c r="C136" s="91"/>
      <c r="D136" s="91"/>
      <c r="E136" s="91"/>
      <c r="F136" s="91"/>
      <c r="G136" s="91"/>
      <c r="H136" s="91"/>
      <c r="I136" s="91"/>
      <c r="J136" s="91"/>
    </row>
    <row r="137" spans="1:10" ht="31.5" hidden="1">
      <c r="A137" s="58" t="s">
        <v>226</v>
      </c>
      <c r="B137" s="59" t="s">
        <v>227</v>
      </c>
      <c r="C137" s="91"/>
      <c r="D137" s="91"/>
      <c r="E137" s="91"/>
      <c r="F137" s="91"/>
      <c r="G137" s="91"/>
      <c r="H137" s="91"/>
      <c r="I137" s="91"/>
      <c r="J137" s="91"/>
    </row>
    <row r="138" spans="1:10" ht="31.5" hidden="1">
      <c r="A138" s="58" t="s">
        <v>228</v>
      </c>
      <c r="B138" s="59" t="s">
        <v>229</v>
      </c>
      <c r="C138" s="91"/>
      <c r="D138" s="91"/>
      <c r="E138" s="91"/>
      <c r="F138" s="91"/>
      <c r="G138" s="91"/>
      <c r="H138" s="91"/>
      <c r="I138" s="91"/>
      <c r="J138" s="91"/>
    </row>
    <row r="139" spans="1:10" ht="18.75" customHeight="1" hidden="1">
      <c r="A139" s="58" t="s">
        <v>230</v>
      </c>
      <c r="B139" s="59" t="s">
        <v>231</v>
      </c>
      <c r="C139" s="91"/>
      <c r="D139" s="91"/>
      <c r="E139" s="91"/>
      <c r="F139" s="91"/>
      <c r="G139" s="91"/>
      <c r="H139" s="91"/>
      <c r="I139" s="91"/>
      <c r="J139" s="91"/>
    </row>
    <row r="140" spans="1:10" ht="31.5" hidden="1">
      <c r="A140" s="58" t="s">
        <v>232</v>
      </c>
      <c r="B140" s="59" t="s">
        <v>233</v>
      </c>
      <c r="C140" s="91"/>
      <c r="D140" s="91"/>
      <c r="E140" s="91"/>
      <c r="F140" s="91"/>
      <c r="G140" s="91"/>
      <c r="H140" s="91"/>
      <c r="I140" s="91"/>
      <c r="J140" s="91"/>
    </row>
    <row r="141" spans="1:10" ht="19.5" customHeight="1" hidden="1">
      <c r="A141" s="58" t="s">
        <v>234</v>
      </c>
      <c r="B141" s="59" t="s">
        <v>235</v>
      </c>
      <c r="C141" s="91"/>
      <c r="D141" s="91"/>
      <c r="E141" s="91"/>
      <c r="F141" s="91"/>
      <c r="G141" s="91"/>
      <c r="H141" s="91"/>
      <c r="I141" s="91"/>
      <c r="J141" s="91"/>
    </row>
    <row r="142" spans="1:10" ht="15.75" hidden="1">
      <c r="A142" s="58"/>
      <c r="B142" s="59" t="s">
        <v>236</v>
      </c>
      <c r="C142" s="91">
        <v>4779</v>
      </c>
      <c r="D142" s="91"/>
      <c r="E142" s="91"/>
      <c r="F142" s="91"/>
      <c r="G142" s="91"/>
      <c r="H142" s="91">
        <v>3157</v>
      </c>
      <c r="I142" s="91"/>
      <c r="J142" s="91"/>
    </row>
    <row r="143" spans="1:10" ht="15.75" hidden="1">
      <c r="A143" s="58"/>
      <c r="B143" s="59" t="s">
        <v>237</v>
      </c>
      <c r="C143" s="91">
        <v>2342</v>
      </c>
      <c r="D143" s="91"/>
      <c r="E143" s="91"/>
      <c r="F143" s="91"/>
      <c r="G143" s="91"/>
      <c r="H143" s="91">
        <v>1352</v>
      </c>
      <c r="I143" s="91"/>
      <c r="J143" s="91"/>
    </row>
    <row r="144" spans="1:10" ht="30.75" hidden="1">
      <c r="A144" s="58"/>
      <c r="B144" s="59" t="s">
        <v>238</v>
      </c>
      <c r="C144" s="91">
        <v>3331</v>
      </c>
      <c r="D144" s="91"/>
      <c r="E144" s="91"/>
      <c r="F144" s="91"/>
      <c r="G144" s="91"/>
      <c r="H144" s="91">
        <v>1595</v>
      </c>
      <c r="I144" s="91"/>
      <c r="J144" s="91"/>
    </row>
    <row r="145" spans="1:10" ht="31.5" hidden="1">
      <c r="A145" s="58"/>
      <c r="B145" s="59" t="s">
        <v>239</v>
      </c>
      <c r="C145" s="91">
        <v>1420</v>
      </c>
      <c r="D145" s="91"/>
      <c r="E145" s="91"/>
      <c r="F145" s="91"/>
      <c r="G145" s="91"/>
      <c r="H145" s="91">
        <v>722</v>
      </c>
      <c r="I145" s="91"/>
      <c r="J145" s="91"/>
    </row>
    <row r="146" spans="1:10" ht="31.5" hidden="1">
      <c r="A146" s="57" t="s">
        <v>240</v>
      </c>
      <c r="B146" s="56" t="s">
        <v>241</v>
      </c>
      <c r="C146" s="90">
        <f aca="true" t="shared" si="9" ref="C146:J146">SUM(C147:C152)</f>
        <v>190000</v>
      </c>
      <c r="D146" s="90"/>
      <c r="E146" s="90"/>
      <c r="F146" s="90"/>
      <c r="G146" s="90">
        <f t="shared" si="9"/>
        <v>34800</v>
      </c>
      <c r="H146" s="90">
        <f t="shared" si="9"/>
        <v>23200</v>
      </c>
      <c r="I146" s="90">
        <f t="shared" si="9"/>
        <v>0</v>
      </c>
      <c r="J146" s="90">
        <f t="shared" si="9"/>
        <v>0</v>
      </c>
    </row>
    <row r="147" spans="1:10" ht="15.75" hidden="1">
      <c r="A147" s="58" t="s">
        <v>242</v>
      </c>
      <c r="B147" s="59" t="s">
        <v>243</v>
      </c>
      <c r="C147" s="91">
        <v>190000</v>
      </c>
      <c r="D147" s="91"/>
      <c r="E147" s="91"/>
      <c r="F147" s="91"/>
      <c r="G147" s="91">
        <v>34800</v>
      </c>
      <c r="H147" s="91">
        <f>G147/3*2</f>
        <v>23200</v>
      </c>
      <c r="I147" s="91"/>
      <c r="J147" s="91"/>
    </row>
    <row r="148" spans="1:10" ht="15.75" hidden="1">
      <c r="A148" s="58" t="s">
        <v>244</v>
      </c>
      <c r="B148" s="59" t="s">
        <v>245</v>
      </c>
      <c r="C148" s="91"/>
      <c r="D148" s="91"/>
      <c r="E148" s="91"/>
      <c r="F148" s="91"/>
      <c r="G148" s="91"/>
      <c r="H148" s="91"/>
      <c r="I148" s="91"/>
      <c r="J148" s="91"/>
    </row>
    <row r="149" spans="1:10" ht="15.75" hidden="1">
      <c r="A149" s="58" t="s">
        <v>246</v>
      </c>
      <c r="B149" s="59" t="s">
        <v>247</v>
      </c>
      <c r="C149" s="91"/>
      <c r="D149" s="91"/>
      <c r="E149" s="91"/>
      <c r="F149" s="91"/>
      <c r="G149" s="91"/>
      <c r="H149" s="91"/>
      <c r="I149" s="91"/>
      <c r="J149" s="91"/>
    </row>
    <row r="150" spans="1:10" ht="22.5" customHeight="1" hidden="1">
      <c r="A150" s="58" t="s">
        <v>248</v>
      </c>
      <c r="B150" s="59" t="s">
        <v>249</v>
      </c>
      <c r="C150" s="91"/>
      <c r="D150" s="91"/>
      <c r="E150" s="91"/>
      <c r="F150" s="91"/>
      <c r="G150" s="91"/>
      <c r="H150" s="91"/>
      <c r="I150" s="91"/>
      <c r="J150" s="91"/>
    </row>
    <row r="151" spans="1:10" ht="37.5" customHeight="1" hidden="1">
      <c r="A151" s="58" t="s">
        <v>250</v>
      </c>
      <c r="B151" s="59" t="s">
        <v>251</v>
      </c>
      <c r="C151" s="91"/>
      <c r="D151" s="91"/>
      <c r="E151" s="91"/>
      <c r="F151" s="91"/>
      <c r="G151" s="91"/>
      <c r="H151" s="91"/>
      <c r="I151" s="91"/>
      <c r="J151" s="91"/>
    </row>
    <row r="152" spans="1:10" ht="18.75" customHeight="1" hidden="1">
      <c r="A152" s="58" t="s">
        <v>252</v>
      </c>
      <c r="B152" s="59" t="s">
        <v>253</v>
      </c>
      <c r="C152" s="91"/>
      <c r="D152" s="91"/>
      <c r="E152" s="91"/>
      <c r="F152" s="91"/>
      <c r="G152" s="91"/>
      <c r="H152" s="91"/>
      <c r="I152" s="91"/>
      <c r="J152" s="91"/>
    </row>
    <row r="153" spans="1:10" ht="15.75" hidden="1">
      <c r="A153" s="58"/>
      <c r="B153" s="59" t="s">
        <v>254</v>
      </c>
      <c r="C153" s="91">
        <v>374</v>
      </c>
      <c r="D153" s="91"/>
      <c r="E153" s="91"/>
      <c r="F153" s="91"/>
      <c r="G153" s="91"/>
      <c r="H153" s="91">
        <v>184</v>
      </c>
      <c r="I153" s="91"/>
      <c r="J153" s="91"/>
    </row>
    <row r="154" spans="1:10" ht="15.75" hidden="1">
      <c r="A154" s="57" t="s">
        <v>255</v>
      </c>
      <c r="B154" s="56" t="s">
        <v>256</v>
      </c>
      <c r="C154" s="90">
        <f aca="true" t="shared" si="10" ref="C154:J154">SUM(C155:C158)</f>
        <v>0</v>
      </c>
      <c r="D154" s="90"/>
      <c r="E154" s="90"/>
      <c r="F154" s="90"/>
      <c r="G154" s="90">
        <f t="shared" si="10"/>
        <v>0</v>
      </c>
      <c r="H154" s="90">
        <f t="shared" si="10"/>
        <v>0</v>
      </c>
      <c r="I154" s="90">
        <f t="shared" si="10"/>
        <v>0</v>
      </c>
      <c r="J154" s="90">
        <f t="shared" si="10"/>
        <v>0</v>
      </c>
    </row>
    <row r="155" spans="1:10" ht="15.75" hidden="1">
      <c r="A155" s="58" t="s">
        <v>257</v>
      </c>
      <c r="B155" s="59" t="s">
        <v>258</v>
      </c>
      <c r="C155" s="91"/>
      <c r="D155" s="91"/>
      <c r="E155" s="91"/>
      <c r="F155" s="91"/>
      <c r="G155" s="91"/>
      <c r="H155" s="91"/>
      <c r="I155" s="91"/>
      <c r="J155" s="91"/>
    </row>
    <row r="156" spans="1:10" ht="15.75" hidden="1">
      <c r="A156" s="58" t="s">
        <v>259</v>
      </c>
      <c r="B156" s="59" t="s">
        <v>260</v>
      </c>
      <c r="C156" s="91"/>
      <c r="D156" s="91"/>
      <c r="E156" s="91"/>
      <c r="F156" s="91"/>
      <c r="G156" s="91"/>
      <c r="H156" s="91"/>
      <c r="I156" s="91"/>
      <c r="J156" s="91"/>
    </row>
    <row r="157" spans="1:10" ht="31.5" hidden="1">
      <c r="A157" s="58" t="s">
        <v>261</v>
      </c>
      <c r="B157" s="59" t="s">
        <v>262</v>
      </c>
      <c r="C157" s="91"/>
      <c r="D157" s="91"/>
      <c r="E157" s="91"/>
      <c r="F157" s="91"/>
      <c r="G157" s="91"/>
      <c r="H157" s="91"/>
      <c r="I157" s="91"/>
      <c r="J157" s="91"/>
    </row>
    <row r="158" spans="1:10" ht="31.5" hidden="1">
      <c r="A158" s="58" t="s">
        <v>263</v>
      </c>
      <c r="B158" s="59" t="s">
        <v>264</v>
      </c>
      <c r="C158" s="91"/>
      <c r="D158" s="91"/>
      <c r="E158" s="91"/>
      <c r="F158" s="91"/>
      <c r="G158" s="91"/>
      <c r="H158" s="91"/>
      <c r="I158" s="91"/>
      <c r="J158" s="91"/>
    </row>
    <row r="159" spans="1:10" ht="15.75" hidden="1">
      <c r="A159" s="57" t="s">
        <v>265</v>
      </c>
      <c r="B159" s="56" t="s">
        <v>266</v>
      </c>
      <c r="C159" s="90">
        <f aca="true" t="shared" si="11" ref="C159:J159">C160</f>
        <v>23000</v>
      </c>
      <c r="D159" s="90"/>
      <c r="E159" s="90"/>
      <c r="F159" s="90"/>
      <c r="G159" s="90">
        <f t="shared" si="11"/>
        <v>4200</v>
      </c>
      <c r="H159" s="90">
        <f t="shared" si="11"/>
        <v>2800</v>
      </c>
      <c r="I159" s="90">
        <f t="shared" si="11"/>
        <v>0</v>
      </c>
      <c r="J159" s="90">
        <f t="shared" si="11"/>
        <v>0</v>
      </c>
    </row>
    <row r="160" spans="1:10" ht="31.5" hidden="1">
      <c r="A160" s="58" t="s">
        <v>267</v>
      </c>
      <c r="B160" s="59" t="s">
        <v>268</v>
      </c>
      <c r="C160" s="91">
        <v>23000</v>
      </c>
      <c r="D160" s="91"/>
      <c r="E160" s="91"/>
      <c r="F160" s="91"/>
      <c r="G160" s="91">
        <v>4200</v>
      </c>
      <c r="H160" s="91">
        <f>G160/3*2</f>
        <v>2800</v>
      </c>
      <c r="I160" s="91"/>
      <c r="J160" s="91"/>
    </row>
    <row r="161" spans="1:10" ht="15.75" hidden="1">
      <c r="A161" s="58"/>
      <c r="B161" s="59" t="s">
        <v>269</v>
      </c>
      <c r="C161" s="91"/>
      <c r="D161" s="91"/>
      <c r="E161" s="91"/>
      <c r="F161" s="91"/>
      <c r="G161" s="91"/>
      <c r="H161" s="91"/>
      <c r="I161" s="91"/>
      <c r="J161" s="91"/>
    </row>
    <row r="162" spans="1:10" ht="18.75" customHeight="1" hidden="1">
      <c r="A162" s="58"/>
      <c r="B162" s="59" t="s">
        <v>270</v>
      </c>
      <c r="C162" s="91"/>
      <c r="D162" s="91"/>
      <c r="E162" s="91"/>
      <c r="F162" s="91"/>
      <c r="G162" s="91"/>
      <c r="H162" s="91"/>
      <c r="I162" s="91"/>
      <c r="J162" s="91"/>
    </row>
    <row r="163" spans="1:10" ht="15.75" hidden="1">
      <c r="A163" s="58"/>
      <c r="B163" s="59" t="s">
        <v>271</v>
      </c>
      <c r="C163" s="91"/>
      <c r="D163" s="91"/>
      <c r="E163" s="91"/>
      <c r="F163" s="91"/>
      <c r="G163" s="91"/>
      <c r="H163" s="91"/>
      <c r="I163" s="91"/>
      <c r="J163" s="91"/>
    </row>
    <row r="164" spans="1:10" ht="15.75" hidden="1">
      <c r="A164" s="57" t="s">
        <v>272</v>
      </c>
      <c r="B164" s="56" t="s">
        <v>273</v>
      </c>
      <c r="C164" s="90">
        <f aca="true" t="shared" si="12" ref="C164:J164">C165</f>
        <v>12000</v>
      </c>
      <c r="D164" s="90"/>
      <c r="E164" s="90"/>
      <c r="F164" s="90"/>
      <c r="G164" s="90">
        <f t="shared" si="12"/>
        <v>2200</v>
      </c>
      <c r="H164" s="90">
        <f t="shared" si="12"/>
        <v>1466.6666666666667</v>
      </c>
      <c r="I164" s="90">
        <f t="shared" si="12"/>
        <v>0</v>
      </c>
      <c r="J164" s="90">
        <f t="shared" si="12"/>
        <v>0</v>
      </c>
    </row>
    <row r="165" spans="1:10" ht="31.5" hidden="1">
      <c r="A165" s="58" t="s">
        <v>274</v>
      </c>
      <c r="B165" s="59" t="s">
        <v>275</v>
      </c>
      <c r="C165" s="91">
        <v>12000</v>
      </c>
      <c r="D165" s="91"/>
      <c r="E165" s="91"/>
      <c r="F165" s="91"/>
      <c r="G165" s="91">
        <v>2200</v>
      </c>
      <c r="H165" s="91">
        <f>G165/3*2</f>
        <v>1466.6666666666667</v>
      </c>
      <c r="I165" s="91"/>
      <c r="J165" s="91"/>
    </row>
    <row r="166" spans="1:10" ht="21" customHeight="1" hidden="1">
      <c r="A166" s="62" t="s">
        <v>276</v>
      </c>
      <c r="B166" s="63" t="s">
        <v>277</v>
      </c>
      <c r="C166" s="90">
        <f aca="true" t="shared" si="13" ref="C166:J166">C64+C90+C99+C108+C127+C132+C146+C154+C159+C164</f>
        <v>1318000</v>
      </c>
      <c r="D166" s="90"/>
      <c r="E166" s="90"/>
      <c r="F166" s="90"/>
      <c r="G166" s="90">
        <f t="shared" si="13"/>
        <v>244000</v>
      </c>
      <c r="H166" s="90">
        <f t="shared" si="13"/>
        <v>162666.66666666666</v>
      </c>
      <c r="I166" s="90">
        <f t="shared" si="13"/>
        <v>0</v>
      </c>
      <c r="J166" s="90">
        <f t="shared" si="13"/>
        <v>0</v>
      </c>
    </row>
    <row r="167" spans="1:10" ht="65.25" customHeight="1" hidden="1">
      <c r="A167" s="64" t="s">
        <v>278</v>
      </c>
      <c r="B167" s="65" t="s">
        <v>279</v>
      </c>
      <c r="C167" s="92">
        <f>C62-C166</f>
        <v>-502600</v>
      </c>
      <c r="D167" s="92"/>
      <c r="E167" s="92"/>
      <c r="F167" s="92"/>
      <c r="G167" s="92">
        <f>G62-G166</f>
        <v>-96600</v>
      </c>
      <c r="H167" s="92">
        <f>H62-H166</f>
        <v>-64399.999999999985</v>
      </c>
      <c r="I167" s="92"/>
      <c r="J167" s="92">
        <f>J62-J166</f>
        <v>0</v>
      </c>
    </row>
    <row r="168" spans="1:10" ht="33" customHeight="1" hidden="1">
      <c r="A168" s="211" t="s">
        <v>280</v>
      </c>
      <c r="B168" s="212"/>
      <c r="C168" s="212"/>
      <c r="D168" s="212"/>
      <c r="E168" s="212"/>
      <c r="F168" s="212"/>
      <c r="G168" s="212"/>
      <c r="H168" s="212"/>
      <c r="I168" s="212"/>
      <c r="J168" s="212"/>
    </row>
    <row r="169" spans="1:10" ht="110.25" hidden="1">
      <c r="A169" s="69" t="s">
        <v>281</v>
      </c>
      <c r="B169" s="70" t="s">
        <v>282</v>
      </c>
      <c r="C169" s="71">
        <v>0</v>
      </c>
      <c r="D169" s="71"/>
      <c r="E169" s="71"/>
      <c r="F169" s="71"/>
      <c r="G169" s="71"/>
      <c r="H169" s="71">
        <v>0</v>
      </c>
      <c r="I169" s="71"/>
      <c r="J169" s="71"/>
    </row>
    <row r="170" spans="1:10" ht="189" customHeight="1" hidden="1">
      <c r="A170" s="69" t="s">
        <v>283</v>
      </c>
      <c r="B170" s="70" t="s">
        <v>284</v>
      </c>
      <c r="C170" s="74">
        <v>0</v>
      </c>
      <c r="D170" s="74"/>
      <c r="E170" s="74"/>
      <c r="F170" s="74"/>
      <c r="G170" s="74"/>
      <c r="H170" s="74">
        <v>0</v>
      </c>
      <c r="I170" s="74"/>
      <c r="J170" s="74"/>
    </row>
    <row r="171" spans="1:10" ht="47.25" hidden="1">
      <c r="A171" s="69" t="s">
        <v>285</v>
      </c>
      <c r="B171" s="70" t="s">
        <v>286</v>
      </c>
      <c r="C171" s="74">
        <v>5818</v>
      </c>
      <c r="D171" s="74"/>
      <c r="E171" s="74"/>
      <c r="F171" s="74"/>
      <c r="G171" s="74"/>
      <c r="H171" s="74">
        <v>1832</v>
      </c>
      <c r="I171" s="74"/>
      <c r="J171" s="74"/>
    </row>
    <row r="172" spans="1:10" ht="47.25" hidden="1">
      <c r="A172" s="69" t="s">
        <v>287</v>
      </c>
      <c r="B172" s="70" t="s">
        <v>288</v>
      </c>
      <c r="C172" s="74">
        <v>0</v>
      </c>
      <c r="D172" s="74"/>
      <c r="E172" s="74"/>
      <c r="F172" s="74"/>
      <c r="G172" s="74"/>
      <c r="H172" s="74">
        <v>0</v>
      </c>
      <c r="I172" s="74"/>
      <c r="J172" s="74"/>
    </row>
    <row r="173" spans="1:10" ht="63" hidden="1">
      <c r="A173" s="77" t="s">
        <v>289</v>
      </c>
      <c r="B173" s="78" t="s">
        <v>290</v>
      </c>
      <c r="C173" s="79">
        <v>0</v>
      </c>
      <c r="D173" s="79"/>
      <c r="E173" s="79"/>
      <c r="F173" s="79"/>
      <c r="G173" s="79"/>
      <c r="H173" s="79">
        <v>0</v>
      </c>
      <c r="I173" s="79"/>
      <c r="J173" s="79"/>
    </row>
    <row r="174" spans="1:10" ht="47.25" hidden="1">
      <c r="A174" s="77" t="s">
        <v>291</v>
      </c>
      <c r="B174" s="78" t="s">
        <v>292</v>
      </c>
      <c r="C174" s="79">
        <v>500</v>
      </c>
      <c r="D174" s="79"/>
      <c r="E174" s="79"/>
      <c r="F174" s="79"/>
      <c r="G174" s="79"/>
      <c r="H174" s="79">
        <v>30</v>
      </c>
      <c r="I174" s="79"/>
      <c r="J174" s="79"/>
    </row>
    <row r="175" spans="1:10" ht="21" hidden="1">
      <c r="A175" s="77" t="s">
        <v>293</v>
      </c>
      <c r="B175" s="78" t="s">
        <v>294</v>
      </c>
      <c r="C175" s="80">
        <f>C177-C176</f>
        <v>982</v>
      </c>
      <c r="D175" s="80"/>
      <c r="E175" s="80"/>
      <c r="F175" s="80"/>
      <c r="G175" s="80"/>
      <c r="H175" s="80">
        <f>H177-H176</f>
        <v>982</v>
      </c>
      <c r="I175" s="80"/>
      <c r="J175" s="80"/>
    </row>
    <row r="176" spans="1:10" ht="12.75" hidden="1">
      <c r="A176" s="77"/>
      <c r="B176" s="83" t="s">
        <v>295</v>
      </c>
      <c r="C176" s="84"/>
      <c r="D176" s="84"/>
      <c r="E176" s="84"/>
      <c r="F176" s="84"/>
      <c r="G176" s="84"/>
      <c r="H176" s="84"/>
      <c r="I176" s="84"/>
      <c r="J176" s="84"/>
    </row>
    <row r="177" spans="1:10" ht="12.75" hidden="1">
      <c r="A177" s="77"/>
      <c r="B177" s="83" t="s">
        <v>296</v>
      </c>
      <c r="C177" s="84">
        <v>982</v>
      </c>
      <c r="D177" s="84"/>
      <c r="E177" s="84"/>
      <c r="F177" s="84"/>
      <c r="G177" s="84"/>
      <c r="H177" s="84">
        <v>982</v>
      </c>
      <c r="I177" s="84"/>
      <c r="J177" s="84"/>
    </row>
    <row r="178" spans="1:10" ht="21" hidden="1">
      <c r="A178" s="77" t="s">
        <v>297</v>
      </c>
      <c r="B178" s="85" t="s">
        <v>298</v>
      </c>
      <c r="C178" s="79">
        <v>0</v>
      </c>
      <c r="D178" s="79"/>
      <c r="E178" s="79"/>
      <c r="F178" s="79"/>
      <c r="G178" s="79"/>
      <c r="H178" s="79">
        <v>0</v>
      </c>
      <c r="I178" s="79"/>
      <c r="J178" s="79"/>
    </row>
    <row r="179" spans="1:10" ht="31.5" hidden="1">
      <c r="A179" s="86" t="s">
        <v>299</v>
      </c>
      <c r="B179" s="87" t="s">
        <v>300</v>
      </c>
      <c r="C179" s="88">
        <f>C169+C170+C171+C172+C173+C174+C175+C178</f>
        <v>7300</v>
      </c>
      <c r="D179" s="88"/>
      <c r="E179" s="88"/>
      <c r="F179" s="88"/>
      <c r="G179" s="88"/>
      <c r="H179" s="88">
        <f>H169+H170+H171+H172+H173+H174+H175+H178</f>
        <v>2844</v>
      </c>
      <c r="I179" s="88"/>
      <c r="J179" s="88"/>
    </row>
    <row r="180" spans="1:2" ht="23.25" customHeight="1" hidden="1">
      <c r="A180" s="205" t="s">
        <v>301</v>
      </c>
      <c r="B180" s="205"/>
    </row>
  </sheetData>
  <sheetProtection/>
  <mergeCells count="8">
    <mergeCell ref="A180:B180"/>
    <mergeCell ref="C1:J1"/>
    <mergeCell ref="A30:B30"/>
    <mergeCell ref="A2:J2"/>
    <mergeCell ref="A168:J168"/>
    <mergeCell ref="A5:J5"/>
    <mergeCell ref="A63:J63"/>
    <mergeCell ref="A41:A5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2">
      <pane xSplit="2" ySplit="2" topLeftCell="C23" activePane="bottomRight" state="frozen"/>
      <selection pane="topLeft" activeCell="A2" sqref="A2"/>
      <selection pane="topRight" activeCell="C2" sqref="C2"/>
      <selection pane="bottomLeft" activeCell="A4" sqref="A4"/>
      <selection pane="bottomRight" activeCell="A30" sqref="A30"/>
    </sheetView>
  </sheetViews>
  <sheetFormatPr defaultColWidth="9.00390625" defaultRowHeight="12.75"/>
  <cols>
    <col min="1" max="1" width="17.25390625" style="1" bestFit="1" customWidth="1"/>
    <col min="2" max="2" width="41.00390625" style="0" customWidth="1"/>
    <col min="3" max="5" width="10.875" style="0" customWidth="1"/>
    <col min="6" max="6" width="10.75390625" style="0" customWidth="1"/>
    <col min="7" max="7" width="8.75390625" style="0" customWidth="1"/>
    <col min="8" max="8" width="8.375" style="0" hidden="1" customWidth="1"/>
    <col min="9" max="10" width="11.75390625" style="0" hidden="1" customWidth="1"/>
    <col min="11" max="11" width="8.25390625" style="0" hidden="1" customWidth="1"/>
    <col min="12" max="12" width="9.75390625" style="0" hidden="1" customWidth="1"/>
  </cols>
  <sheetData>
    <row r="1" spans="3:12" ht="26.25" customHeight="1" hidden="1">
      <c r="C1" s="205" t="s">
        <v>0</v>
      </c>
      <c r="D1" s="205"/>
      <c r="E1" s="205"/>
      <c r="F1" s="205"/>
      <c r="G1" s="205"/>
      <c r="H1" s="206"/>
      <c r="I1" s="206"/>
      <c r="J1" s="206"/>
      <c r="K1" s="206"/>
      <c r="L1" s="206"/>
    </row>
    <row r="2" spans="1:12" ht="60" customHeight="1" thickBot="1">
      <c r="A2" s="209" t="s">
        <v>315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8" customFormat="1" ht="70.5" customHeight="1" thickBot="1">
      <c r="A3" s="2" t="s">
        <v>1</v>
      </c>
      <c r="B3" s="3" t="s">
        <v>2</v>
      </c>
      <c r="C3" s="4" t="s">
        <v>306</v>
      </c>
      <c r="D3" s="4" t="s">
        <v>310</v>
      </c>
      <c r="E3" s="4" t="s">
        <v>311</v>
      </c>
      <c r="F3" s="4" t="s">
        <v>312</v>
      </c>
      <c r="G3" s="4" t="s">
        <v>314</v>
      </c>
      <c r="H3" s="5" t="s">
        <v>5</v>
      </c>
      <c r="I3" s="5" t="s">
        <v>6</v>
      </c>
      <c r="J3" s="5" t="s">
        <v>7</v>
      </c>
      <c r="K3" s="6" t="s">
        <v>9</v>
      </c>
      <c r="L3" s="6" t="s">
        <v>10</v>
      </c>
    </row>
    <row r="4" spans="1:12" s="14" customFormat="1" ht="17.25" customHeight="1" thickBot="1">
      <c r="A4" s="9">
        <v>1</v>
      </c>
      <c r="B4" s="10">
        <v>2</v>
      </c>
      <c r="C4" s="11" t="s">
        <v>11</v>
      </c>
      <c r="D4" s="11"/>
      <c r="E4" s="11"/>
      <c r="F4" s="11"/>
      <c r="G4" s="11" t="s">
        <v>12</v>
      </c>
      <c r="H4" s="11" t="s">
        <v>13</v>
      </c>
      <c r="I4" s="11"/>
      <c r="J4" s="11"/>
      <c r="K4" s="12">
        <v>6</v>
      </c>
      <c r="L4" s="12">
        <v>7</v>
      </c>
    </row>
    <row r="5" spans="1:12" ht="49.5" customHeight="1">
      <c r="A5" s="213" t="s">
        <v>14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42" customHeight="1">
      <c r="A6" s="15" t="s">
        <v>15</v>
      </c>
      <c r="B6" s="16" t="s">
        <v>16</v>
      </c>
      <c r="C6" s="17"/>
      <c r="D6" s="17"/>
      <c r="E6" s="17"/>
      <c r="F6" s="17"/>
      <c r="G6" s="17"/>
      <c r="H6" s="17"/>
      <c r="I6" s="17"/>
      <c r="J6" s="17"/>
      <c r="K6" s="18"/>
      <c r="L6" s="18"/>
    </row>
    <row r="7" spans="1:12" ht="49.5" customHeight="1">
      <c r="A7" s="19" t="s">
        <v>17</v>
      </c>
      <c r="B7" s="20" t="s">
        <v>18</v>
      </c>
      <c r="C7" s="96">
        <f aca="true" t="shared" si="0" ref="C7:J7">C8+C9</f>
        <v>107</v>
      </c>
      <c r="D7" s="96"/>
      <c r="E7" s="96"/>
      <c r="F7" s="96"/>
      <c r="G7" s="96">
        <f t="shared" si="0"/>
        <v>107</v>
      </c>
      <c r="H7" s="96">
        <f t="shared" si="0"/>
        <v>71.33333333333333</v>
      </c>
      <c r="I7" s="96">
        <f t="shared" si="0"/>
        <v>0</v>
      </c>
      <c r="J7" s="96">
        <f t="shared" si="0"/>
        <v>0</v>
      </c>
      <c r="K7" s="21" t="e">
        <f>#REF!/J7</f>
        <v>#REF!</v>
      </c>
      <c r="L7" s="21" t="e">
        <f>#REF!-J7</f>
        <v>#REF!</v>
      </c>
    </row>
    <row r="8" spans="1:12" ht="15.75" hidden="1">
      <c r="A8" s="23" t="s">
        <v>19</v>
      </c>
      <c r="B8" s="24" t="s">
        <v>20</v>
      </c>
      <c r="C8" s="91"/>
      <c r="D8" s="91"/>
      <c r="E8" s="91"/>
      <c r="F8" s="91"/>
      <c r="G8" s="91"/>
      <c r="H8" s="91"/>
      <c r="I8" s="91"/>
      <c r="J8" s="91"/>
      <c r="K8" s="25" t="e">
        <f>#REF!/C8</f>
        <v>#REF!</v>
      </c>
      <c r="L8" s="26" t="e">
        <f>#REF!-C8</f>
        <v>#REF!</v>
      </c>
    </row>
    <row r="9" spans="1:12" ht="33.75" customHeight="1">
      <c r="A9" s="23" t="s">
        <v>21</v>
      </c>
      <c r="B9" s="24" t="s">
        <v>22</v>
      </c>
      <c r="C9" s="91">
        <v>107</v>
      </c>
      <c r="D9" s="91"/>
      <c r="E9" s="91"/>
      <c r="F9" s="91"/>
      <c r="G9" s="91">
        <v>107</v>
      </c>
      <c r="H9" s="91">
        <f>G9/3*2</f>
        <v>71.33333333333333</v>
      </c>
      <c r="I9" s="91"/>
      <c r="J9" s="91"/>
      <c r="K9" s="25" t="e">
        <f>#REF!/C9</f>
        <v>#REF!</v>
      </c>
      <c r="L9" s="26" t="e">
        <f>#REF!-C9</f>
        <v>#REF!</v>
      </c>
    </row>
    <row r="10" spans="1:12" ht="43.5" customHeight="1">
      <c r="A10" s="28" t="s">
        <v>23</v>
      </c>
      <c r="B10" s="29" t="s">
        <v>24</v>
      </c>
      <c r="C10" s="97">
        <f aca="true" t="shared" si="1" ref="C10:J10">SUM(C11:C13)</f>
        <v>3</v>
      </c>
      <c r="D10" s="97">
        <f t="shared" si="1"/>
        <v>20</v>
      </c>
      <c r="E10" s="97"/>
      <c r="F10" s="97"/>
      <c r="G10" s="97">
        <f t="shared" si="1"/>
        <v>23</v>
      </c>
      <c r="H10" s="97">
        <f t="shared" si="1"/>
        <v>15.333333333333334</v>
      </c>
      <c r="I10" s="97">
        <f t="shared" si="1"/>
        <v>0</v>
      </c>
      <c r="J10" s="97">
        <f t="shared" si="1"/>
        <v>0</v>
      </c>
      <c r="K10" s="21" t="e">
        <f>#REF!/J10</f>
        <v>#REF!</v>
      </c>
      <c r="L10" s="21" t="e">
        <f>#REF!-J10</f>
        <v>#REF!</v>
      </c>
    </row>
    <row r="11" spans="1:12" ht="47.25" hidden="1">
      <c r="A11" s="23" t="s">
        <v>25</v>
      </c>
      <c r="B11" s="24" t="s">
        <v>26</v>
      </c>
      <c r="C11" s="91">
        <v>0</v>
      </c>
      <c r="D11" s="91"/>
      <c r="E11" s="91"/>
      <c r="F11" s="91"/>
      <c r="G11" s="91"/>
      <c r="H11" s="91">
        <v>0</v>
      </c>
      <c r="I11" s="91"/>
      <c r="J11" s="91"/>
      <c r="K11" s="21" t="e">
        <f>#REF!/J11</f>
        <v>#REF!</v>
      </c>
      <c r="L11" s="26" t="e">
        <f>#REF!-J11</f>
        <v>#REF!</v>
      </c>
    </row>
    <row r="12" spans="1:12" ht="29.25" customHeight="1" hidden="1">
      <c r="A12" s="23" t="s">
        <v>27</v>
      </c>
      <c r="B12" s="24" t="s">
        <v>28</v>
      </c>
      <c r="C12" s="91"/>
      <c r="D12" s="91"/>
      <c r="E12" s="91"/>
      <c r="F12" s="91"/>
      <c r="G12" s="91"/>
      <c r="H12" s="91"/>
      <c r="I12" s="91"/>
      <c r="J12" s="91"/>
      <c r="K12" s="25" t="e">
        <f>#REF!/C12</f>
        <v>#REF!</v>
      </c>
      <c r="L12" s="26" t="e">
        <f>#REF!-C12</f>
        <v>#REF!</v>
      </c>
    </row>
    <row r="13" spans="1:12" ht="43.5" customHeight="1">
      <c r="A13" s="23" t="s">
        <v>29</v>
      </c>
      <c r="B13" s="24" t="s">
        <v>30</v>
      </c>
      <c r="C13" s="91">
        <v>3</v>
      </c>
      <c r="D13" s="91">
        <v>20</v>
      </c>
      <c r="E13" s="91"/>
      <c r="F13" s="91"/>
      <c r="G13" s="91">
        <v>23</v>
      </c>
      <c r="H13" s="91">
        <f>G13/3*2</f>
        <v>15.333333333333334</v>
      </c>
      <c r="I13" s="91"/>
      <c r="J13" s="91"/>
      <c r="K13" s="25" t="e">
        <f>#REF!/C13</f>
        <v>#REF!</v>
      </c>
      <c r="L13" s="26" t="e">
        <f>#REF!-C13</f>
        <v>#REF!</v>
      </c>
    </row>
    <row r="14" spans="1:12" ht="32.25" customHeight="1">
      <c r="A14" s="28" t="s">
        <v>31</v>
      </c>
      <c r="B14" s="29" t="s">
        <v>32</v>
      </c>
      <c r="C14" s="98">
        <f aca="true" t="shared" si="2" ref="C14:J14">SUM(C15:C20)</f>
        <v>491</v>
      </c>
      <c r="D14" s="98">
        <f t="shared" si="2"/>
        <v>64</v>
      </c>
      <c r="E14" s="98">
        <f t="shared" si="2"/>
        <v>0</v>
      </c>
      <c r="F14" s="98">
        <f t="shared" si="2"/>
        <v>-64</v>
      </c>
      <c r="G14" s="98">
        <f t="shared" si="2"/>
        <v>491</v>
      </c>
      <c r="H14" s="98">
        <f t="shared" si="2"/>
        <v>327.3333333333333</v>
      </c>
      <c r="I14" s="98">
        <f t="shared" si="2"/>
        <v>0</v>
      </c>
      <c r="J14" s="98">
        <f t="shared" si="2"/>
        <v>0</v>
      </c>
      <c r="K14" s="21" t="e">
        <f>#REF!/J14</f>
        <v>#REF!</v>
      </c>
      <c r="L14" s="21" t="e">
        <f>#REF!-J14</f>
        <v>#REF!</v>
      </c>
    </row>
    <row r="15" spans="1:12" ht="40.5" customHeight="1">
      <c r="A15" s="23" t="s">
        <v>33</v>
      </c>
      <c r="B15" s="24" t="s">
        <v>34</v>
      </c>
      <c r="C15" s="91">
        <v>14</v>
      </c>
      <c r="D15" s="91">
        <v>4</v>
      </c>
      <c r="E15" s="91"/>
      <c r="F15" s="91">
        <v>-4</v>
      </c>
      <c r="G15" s="91">
        <v>14</v>
      </c>
      <c r="H15" s="91">
        <f>G15/3*2</f>
        <v>9.333333333333334</v>
      </c>
      <c r="I15" s="91"/>
      <c r="J15" s="91"/>
      <c r="K15" s="25" t="e">
        <f>#REF!/C15</f>
        <v>#REF!</v>
      </c>
      <c r="L15" s="26" t="e">
        <f>#REF!-C15</f>
        <v>#REF!</v>
      </c>
    </row>
    <row r="16" spans="1:12" ht="15.75" hidden="1">
      <c r="A16" s="23" t="s">
        <v>35</v>
      </c>
      <c r="B16" s="24" t="s">
        <v>36</v>
      </c>
      <c r="C16" s="91"/>
      <c r="D16" s="91"/>
      <c r="E16" s="91"/>
      <c r="F16" s="91"/>
      <c r="G16" s="91"/>
      <c r="H16" s="91"/>
      <c r="I16" s="91"/>
      <c r="J16" s="91"/>
      <c r="K16" s="25" t="e">
        <f>#REF!/C16</f>
        <v>#REF!</v>
      </c>
      <c r="L16" s="26" t="e">
        <f>#REF!-C16</f>
        <v>#REF!</v>
      </c>
    </row>
    <row r="17" spans="1:12" ht="15.75" hidden="1">
      <c r="A17" s="23" t="s">
        <v>37</v>
      </c>
      <c r="B17" s="24" t="s">
        <v>38</v>
      </c>
      <c r="C17" s="91"/>
      <c r="D17" s="91"/>
      <c r="E17" s="91"/>
      <c r="F17" s="91"/>
      <c r="G17" s="91"/>
      <c r="H17" s="91"/>
      <c r="I17" s="91"/>
      <c r="J17" s="91"/>
      <c r="K17" s="25" t="e">
        <f>#REF!/C17</f>
        <v>#REF!</v>
      </c>
      <c r="L17" s="26" t="e">
        <f>#REF!-C17</f>
        <v>#REF!</v>
      </c>
    </row>
    <row r="18" spans="1:12" ht="15.75" hidden="1">
      <c r="A18" s="23" t="s">
        <v>39</v>
      </c>
      <c r="B18" s="24" t="s">
        <v>40</v>
      </c>
      <c r="C18" s="91"/>
      <c r="D18" s="91"/>
      <c r="E18" s="91"/>
      <c r="F18" s="91"/>
      <c r="G18" s="91"/>
      <c r="H18" s="91"/>
      <c r="I18" s="91"/>
      <c r="J18" s="91"/>
      <c r="K18" s="25" t="e">
        <f>#REF!/C18</f>
        <v>#REF!</v>
      </c>
      <c r="L18" s="26" t="e">
        <f>#REF!-C18</f>
        <v>#REF!</v>
      </c>
    </row>
    <row r="19" spans="1:12" ht="19.5" customHeight="1" hidden="1">
      <c r="A19" s="23" t="s">
        <v>41</v>
      </c>
      <c r="B19" s="24" t="s">
        <v>42</v>
      </c>
      <c r="C19" s="91"/>
      <c r="D19" s="91"/>
      <c r="E19" s="91"/>
      <c r="F19" s="91"/>
      <c r="G19" s="91"/>
      <c r="H19" s="91"/>
      <c r="I19" s="91"/>
      <c r="J19" s="91"/>
      <c r="K19" s="25" t="e">
        <f>#REF!/C19</f>
        <v>#REF!</v>
      </c>
      <c r="L19" s="26" t="e">
        <f>#REF!-C19</f>
        <v>#REF!</v>
      </c>
    </row>
    <row r="20" spans="1:12" ht="39" customHeight="1">
      <c r="A20" s="23" t="s">
        <v>43</v>
      </c>
      <c r="B20" s="24" t="s">
        <v>44</v>
      </c>
      <c r="C20" s="91">
        <v>477</v>
      </c>
      <c r="D20" s="91">
        <v>60</v>
      </c>
      <c r="E20" s="91"/>
      <c r="F20" s="91">
        <v>-60</v>
      </c>
      <c r="G20" s="91">
        <v>477</v>
      </c>
      <c r="H20" s="91">
        <f>G20/3*2</f>
        <v>318</v>
      </c>
      <c r="I20" s="91"/>
      <c r="J20" s="91"/>
      <c r="K20" s="25" t="e">
        <f>#REF!/C20</f>
        <v>#REF!</v>
      </c>
      <c r="L20" s="26" t="e">
        <f>#REF!-C20</f>
        <v>#REF!</v>
      </c>
    </row>
    <row r="21" spans="1:12" ht="15.75" hidden="1">
      <c r="A21" s="30" t="s">
        <v>45</v>
      </c>
      <c r="B21" s="31" t="s">
        <v>46</v>
      </c>
      <c r="C21" s="96"/>
      <c r="D21" s="96"/>
      <c r="E21" s="96"/>
      <c r="F21" s="96"/>
      <c r="G21" s="96"/>
      <c r="H21" s="96"/>
      <c r="I21" s="96"/>
      <c r="J21" s="96"/>
      <c r="K21" s="21" t="e">
        <f>#REF!/C21</f>
        <v>#REF!</v>
      </c>
      <c r="L21" s="21" t="e">
        <f>#REF!-C21</f>
        <v>#REF!</v>
      </c>
    </row>
    <row r="22" spans="1:12" ht="71.25" customHeight="1">
      <c r="A22" s="30" t="s">
        <v>47</v>
      </c>
      <c r="B22" s="32" t="s">
        <v>48</v>
      </c>
      <c r="C22" s="96"/>
      <c r="D22" s="96">
        <v>11</v>
      </c>
      <c r="E22" s="96"/>
      <c r="F22" s="96"/>
      <c r="G22" s="96">
        <v>11</v>
      </c>
      <c r="H22" s="96"/>
      <c r="I22" s="96"/>
      <c r="J22" s="96"/>
      <c r="K22" s="21" t="e">
        <f>#REF!/C22</f>
        <v>#REF!</v>
      </c>
      <c r="L22" s="21" t="e">
        <f>#REF!-C22</f>
        <v>#REF!</v>
      </c>
    </row>
    <row r="23" spans="1:12" ht="72" customHeight="1">
      <c r="A23" s="30" t="s">
        <v>49</v>
      </c>
      <c r="B23" s="32" t="s">
        <v>50</v>
      </c>
      <c r="C23" s="96">
        <v>366</v>
      </c>
      <c r="D23" s="96"/>
      <c r="E23" s="96"/>
      <c r="F23" s="96"/>
      <c r="G23" s="96">
        <v>366</v>
      </c>
      <c r="H23" s="96">
        <f>G23/3*2</f>
        <v>244</v>
      </c>
      <c r="I23" s="96"/>
      <c r="J23" s="96"/>
      <c r="K23" s="21" t="e">
        <f>#REF!/C23</f>
        <v>#REF!</v>
      </c>
      <c r="L23" s="21" t="e">
        <f>#REF!-C23</f>
        <v>#REF!</v>
      </c>
    </row>
    <row r="24" spans="1:12" ht="24.75" customHeight="1" hidden="1">
      <c r="A24" s="30" t="s">
        <v>51</v>
      </c>
      <c r="B24" s="32" t="s">
        <v>52</v>
      </c>
      <c r="C24" s="96"/>
      <c r="D24" s="96"/>
      <c r="E24" s="96"/>
      <c r="F24" s="96"/>
      <c r="G24" s="96"/>
      <c r="H24" s="96"/>
      <c r="I24" s="96"/>
      <c r="J24" s="96"/>
      <c r="K24" s="21" t="e">
        <f>#REF!/C24</f>
        <v>#REF!</v>
      </c>
      <c r="L24" s="21" t="e">
        <f>#REF!-C24</f>
        <v>#REF!</v>
      </c>
    </row>
    <row r="25" spans="1:12" ht="38.25" customHeight="1" hidden="1">
      <c r="A25" s="33" t="s">
        <v>53</v>
      </c>
      <c r="B25" s="34" t="s">
        <v>54</v>
      </c>
      <c r="C25" s="96"/>
      <c r="D25" s="96"/>
      <c r="E25" s="96"/>
      <c r="F25" s="96"/>
      <c r="G25" s="96"/>
      <c r="H25" s="96"/>
      <c r="I25" s="96"/>
      <c r="J25" s="96"/>
      <c r="K25" s="21" t="e">
        <f>#REF!/C25</f>
        <v>#REF!</v>
      </c>
      <c r="L25" s="21" t="e">
        <f>#REF!-C25</f>
        <v>#REF!</v>
      </c>
    </row>
    <row r="26" spans="1:12" ht="41.25" customHeight="1" hidden="1">
      <c r="A26" s="33" t="s">
        <v>55</v>
      </c>
      <c r="B26" s="34" t="s">
        <v>56</v>
      </c>
      <c r="C26" s="96"/>
      <c r="D26" s="96"/>
      <c r="E26" s="96"/>
      <c r="F26" s="96"/>
      <c r="G26" s="96"/>
      <c r="H26" s="96"/>
      <c r="I26" s="96"/>
      <c r="J26" s="96"/>
      <c r="K26" s="21" t="e">
        <f>#REF!/C26</f>
        <v>#REF!</v>
      </c>
      <c r="L26" s="21" t="e">
        <f>#REF!-C26</f>
        <v>#REF!</v>
      </c>
    </row>
    <row r="27" spans="1:12" ht="15.75" hidden="1">
      <c r="A27" s="33" t="s">
        <v>57</v>
      </c>
      <c r="B27" s="34" t="s">
        <v>58</v>
      </c>
      <c r="C27" s="96"/>
      <c r="D27" s="96"/>
      <c r="E27" s="96"/>
      <c r="F27" s="96"/>
      <c r="G27" s="96"/>
      <c r="H27" s="96"/>
      <c r="I27" s="96"/>
      <c r="J27" s="96"/>
      <c r="K27" s="21" t="e">
        <f>#REF!/C27</f>
        <v>#REF!</v>
      </c>
      <c r="L27" s="21" t="e">
        <f>#REF!-C27</f>
        <v>#REF!</v>
      </c>
    </row>
    <row r="28" spans="1:12" ht="15.75" customHeight="1" hidden="1">
      <c r="A28" s="33" t="s">
        <v>59</v>
      </c>
      <c r="B28" s="34" t="s">
        <v>60</v>
      </c>
      <c r="C28" s="96"/>
      <c r="D28" s="96"/>
      <c r="E28" s="96"/>
      <c r="F28" s="96"/>
      <c r="G28" s="96"/>
      <c r="H28" s="96"/>
      <c r="I28" s="96"/>
      <c r="J28" s="96"/>
      <c r="K28" s="21" t="e">
        <f>#REF!/C28</f>
        <v>#REF!</v>
      </c>
      <c r="L28" s="21" t="e">
        <f>#REF!-C28</f>
        <v>#REF!</v>
      </c>
    </row>
    <row r="29" spans="1:12" ht="15.75" customHeight="1" hidden="1">
      <c r="A29" s="33" t="s">
        <v>61</v>
      </c>
      <c r="B29" s="34" t="s">
        <v>62</v>
      </c>
      <c r="C29" s="96"/>
      <c r="D29" s="96"/>
      <c r="E29" s="96"/>
      <c r="F29" s="96"/>
      <c r="G29" s="96"/>
      <c r="H29" s="96"/>
      <c r="I29" s="96"/>
      <c r="J29" s="96"/>
      <c r="K29" s="21" t="e">
        <f>#REF!/C29</f>
        <v>#REF!</v>
      </c>
      <c r="L29" s="21" t="e">
        <f>#REF!-C29</f>
        <v>#REF!</v>
      </c>
    </row>
    <row r="30" spans="1:12" ht="51.75" customHeight="1">
      <c r="A30" s="106"/>
      <c r="B30" s="103"/>
      <c r="C30" s="96"/>
      <c r="D30" s="96"/>
      <c r="E30" s="96"/>
      <c r="F30" s="96"/>
      <c r="G30" s="96"/>
      <c r="H30" s="96"/>
      <c r="I30" s="96"/>
      <c r="J30" s="96"/>
      <c r="K30" s="21"/>
      <c r="L30" s="21"/>
    </row>
    <row r="31" spans="1:12" ht="51" customHeight="1">
      <c r="A31" s="207" t="s">
        <v>63</v>
      </c>
      <c r="B31" s="208"/>
      <c r="C31" s="99">
        <f>C7+C10+C14+C21+C22+C23+C24+C25+C26+C27+C28+C29</f>
        <v>967</v>
      </c>
      <c r="D31" s="99">
        <f>D7+D10+D14+D21+D22+D23+D24+D25+D26+D27+D28+D29</f>
        <v>95</v>
      </c>
      <c r="E31" s="99"/>
      <c r="F31" s="99">
        <f>F7+F10+F14+F21+F22+F23+F24+F25+F26+F27+F28+F29</f>
        <v>-64</v>
      </c>
      <c r="G31" s="99">
        <f>G7+G10+G14+G21+G22+G23+G24+G25+G26+G27+G28+G29</f>
        <v>998</v>
      </c>
      <c r="H31" s="99">
        <f>H7+H10+H14+H21+H22+H23+H24+H25+H26+H27+H28+H29</f>
        <v>658</v>
      </c>
      <c r="I31" s="99">
        <f>I7+I10+I14+I21+I22+I23+I24+I25+I26+I28+I29</f>
        <v>0</v>
      </c>
      <c r="J31" s="99">
        <f>J7+J10+J14+J21+J22+J23+J24+J25+J26+J27+J28+J29</f>
        <v>0</v>
      </c>
      <c r="K31" s="21" t="e">
        <f>#REF!/J31</f>
        <v>#REF!</v>
      </c>
      <c r="L31" s="35" t="e">
        <f>#REF!-C31</f>
        <v>#REF!</v>
      </c>
    </row>
    <row r="32" spans="1:12" s="14" customFormat="1" ht="0.75" customHeight="1" hidden="1" thickBot="1">
      <c r="A32" s="9">
        <v>1</v>
      </c>
      <c r="B32" s="10">
        <v>2</v>
      </c>
      <c r="C32" s="100" t="s">
        <v>11</v>
      </c>
      <c r="D32" s="100"/>
      <c r="E32" s="100"/>
      <c r="F32" s="100"/>
      <c r="G32" s="100"/>
      <c r="H32" s="100" t="s">
        <v>12</v>
      </c>
      <c r="I32" s="100"/>
      <c r="J32" s="100"/>
      <c r="K32" s="37">
        <v>6</v>
      </c>
      <c r="L32" s="37">
        <v>7</v>
      </c>
    </row>
    <row r="33" spans="1:12" ht="18.75" customHeight="1" hidden="1">
      <c r="A33" s="38" t="s">
        <v>64</v>
      </c>
      <c r="B33" s="39" t="s">
        <v>65</v>
      </c>
      <c r="C33" s="90">
        <f aca="true" t="shared" si="3" ref="C33:J33">C34+C38+C53+C60+C61+C62</f>
        <v>1300000</v>
      </c>
      <c r="D33" s="90"/>
      <c r="E33" s="90"/>
      <c r="F33" s="90"/>
      <c r="G33" s="90">
        <f t="shared" si="3"/>
        <v>237300</v>
      </c>
      <c r="H33" s="90">
        <f t="shared" si="3"/>
        <v>158200</v>
      </c>
      <c r="I33" s="90">
        <f t="shared" si="3"/>
        <v>0</v>
      </c>
      <c r="J33" s="90">
        <f t="shared" si="3"/>
        <v>0</v>
      </c>
      <c r="K33" s="40" t="e">
        <f>#REF!/C33</f>
        <v>#REF!</v>
      </c>
      <c r="L33" s="40" t="e">
        <f>#REF!-C33</f>
        <v>#REF!</v>
      </c>
    </row>
    <row r="34" spans="1:12" ht="15.75" hidden="1">
      <c r="A34" s="41"/>
      <c r="B34" s="42" t="s">
        <v>66</v>
      </c>
      <c r="C34" s="99">
        <f>SUM(C35:C37)</f>
        <v>748000</v>
      </c>
      <c r="D34" s="99"/>
      <c r="E34" s="99"/>
      <c r="F34" s="99"/>
      <c r="G34" s="99">
        <f>SUM(G35:G37)</f>
        <v>130200</v>
      </c>
      <c r="H34" s="99">
        <f>SUM(H35:H37)</f>
        <v>86800</v>
      </c>
      <c r="I34" s="99"/>
      <c r="J34" s="99">
        <f>SUM(J35:J37)</f>
        <v>0</v>
      </c>
      <c r="K34" s="35" t="e">
        <f>#REF!/C34</f>
        <v>#REF!</v>
      </c>
      <c r="L34" s="35" t="e">
        <f>#REF!-C34</f>
        <v>#REF!</v>
      </c>
    </row>
    <row r="35" spans="1:12" ht="47.25" hidden="1">
      <c r="A35" s="43" t="s">
        <v>67</v>
      </c>
      <c r="B35" s="44" t="s">
        <v>68</v>
      </c>
      <c r="C35" s="91">
        <v>619400</v>
      </c>
      <c r="D35" s="91"/>
      <c r="E35" s="91"/>
      <c r="F35" s="91"/>
      <c r="G35" s="91">
        <v>107800</v>
      </c>
      <c r="H35" s="91">
        <f>G35/3*2</f>
        <v>71866.66666666667</v>
      </c>
      <c r="I35" s="91"/>
      <c r="J35" s="91"/>
      <c r="K35" s="26" t="e">
        <f>#REF!/C35</f>
        <v>#REF!</v>
      </c>
      <c r="L35" s="26" t="e">
        <f>#REF!-C35</f>
        <v>#REF!</v>
      </c>
    </row>
    <row r="36" spans="1:12" ht="30.75" customHeight="1" hidden="1">
      <c r="A36" s="43" t="s">
        <v>69</v>
      </c>
      <c r="B36" s="44" t="s">
        <v>70</v>
      </c>
      <c r="C36" s="91">
        <v>128600</v>
      </c>
      <c r="D36" s="91"/>
      <c r="E36" s="91"/>
      <c r="F36" s="91"/>
      <c r="G36" s="91">
        <v>22400</v>
      </c>
      <c r="H36" s="91">
        <f>G36/3*2</f>
        <v>14933.333333333334</v>
      </c>
      <c r="I36" s="91"/>
      <c r="J36" s="91"/>
      <c r="K36" s="26" t="e">
        <f>#REF!/C36</f>
        <v>#REF!</v>
      </c>
      <c r="L36" s="26" t="e">
        <f>#REF!-C36</f>
        <v>#REF!</v>
      </c>
    </row>
    <row r="37" spans="1:12" ht="28.5" customHeight="1" hidden="1">
      <c r="A37" s="43"/>
      <c r="B37" s="45"/>
      <c r="C37" s="91"/>
      <c r="D37" s="91"/>
      <c r="E37" s="91"/>
      <c r="F37" s="91"/>
      <c r="G37" s="91"/>
      <c r="H37" s="91"/>
      <c r="I37" s="91"/>
      <c r="J37" s="91"/>
      <c r="K37" s="25" t="e">
        <f>#REF!/C37</f>
        <v>#REF!</v>
      </c>
      <c r="L37" s="26" t="e">
        <f>#REF!-C37</f>
        <v>#REF!</v>
      </c>
    </row>
    <row r="38" spans="1:12" ht="15.75" hidden="1">
      <c r="A38" s="46"/>
      <c r="B38" s="42" t="s">
        <v>71</v>
      </c>
      <c r="C38" s="99">
        <f>C39+C40+C41</f>
        <v>552000</v>
      </c>
      <c r="D38" s="99"/>
      <c r="E38" s="99"/>
      <c r="F38" s="99"/>
      <c r="G38" s="99">
        <f>G39+G40+G41</f>
        <v>107100</v>
      </c>
      <c r="H38" s="99">
        <f>H39+H40+H41</f>
        <v>71400</v>
      </c>
      <c r="I38" s="99"/>
      <c r="J38" s="99">
        <f>J39+J40+J41</f>
        <v>0</v>
      </c>
      <c r="K38" s="35" t="e">
        <f>#REF!/C38</f>
        <v>#REF!</v>
      </c>
      <c r="L38" s="35" t="e">
        <f>#REF!-C38</f>
        <v>#REF!</v>
      </c>
    </row>
    <row r="39" spans="1:12" ht="19.5" customHeight="1" hidden="1">
      <c r="A39" s="43" t="s">
        <v>72</v>
      </c>
      <c r="B39" s="47" t="s">
        <v>73</v>
      </c>
      <c r="C39" s="91">
        <v>552000</v>
      </c>
      <c r="D39" s="91"/>
      <c r="E39" s="91"/>
      <c r="F39" s="91"/>
      <c r="G39" s="91">
        <v>107100</v>
      </c>
      <c r="H39" s="91">
        <f>G39/3*2</f>
        <v>71400</v>
      </c>
      <c r="I39" s="91"/>
      <c r="J39" s="91"/>
      <c r="K39" s="25" t="e">
        <f>#REF!/C39</f>
        <v>#REF!</v>
      </c>
      <c r="L39" s="26" t="e">
        <f>#REF!-C39</f>
        <v>#REF!</v>
      </c>
    </row>
    <row r="40" spans="1:12" ht="63" hidden="1">
      <c r="A40" s="43" t="s">
        <v>74</v>
      </c>
      <c r="B40" s="44" t="s">
        <v>75</v>
      </c>
      <c r="C40" s="91">
        <v>0</v>
      </c>
      <c r="D40" s="91"/>
      <c r="E40" s="91"/>
      <c r="F40" s="91"/>
      <c r="G40" s="91"/>
      <c r="H40" s="91">
        <v>0</v>
      </c>
      <c r="I40" s="91"/>
      <c r="J40" s="91">
        <v>0</v>
      </c>
      <c r="K40" s="26" t="e">
        <f>#REF!/C40</f>
        <v>#REF!</v>
      </c>
      <c r="L40" s="26" t="e">
        <f>#REF!-C40</f>
        <v>#REF!</v>
      </c>
    </row>
    <row r="41" spans="1:12" ht="33" customHeight="1" hidden="1">
      <c r="A41" s="43"/>
      <c r="B41" s="48" t="s">
        <v>76</v>
      </c>
      <c r="C41" s="96">
        <f>SUM(C42:C52)</f>
        <v>0</v>
      </c>
      <c r="D41" s="96"/>
      <c r="E41" s="96"/>
      <c r="F41" s="96"/>
      <c r="G41" s="96">
        <f>SUM(G42:G52)</f>
        <v>0</v>
      </c>
      <c r="H41" s="96">
        <f>SUM(H42:H52)</f>
        <v>0</v>
      </c>
      <c r="I41" s="96"/>
      <c r="J41" s="96">
        <f>SUM(J42:J52)</f>
        <v>0</v>
      </c>
      <c r="K41" s="21" t="e">
        <f>#REF!/C41</f>
        <v>#REF!</v>
      </c>
      <c r="L41" s="21" t="e">
        <f>#REF!-C41</f>
        <v>#REF!</v>
      </c>
    </row>
    <row r="42" spans="1:12" ht="20.25" customHeight="1" hidden="1">
      <c r="A42" s="220" t="s">
        <v>77</v>
      </c>
      <c r="B42" s="49" t="s">
        <v>78</v>
      </c>
      <c r="C42" s="91"/>
      <c r="D42" s="91"/>
      <c r="E42" s="91"/>
      <c r="F42" s="91"/>
      <c r="G42" s="91"/>
      <c r="H42" s="91"/>
      <c r="I42" s="91"/>
      <c r="J42" s="91"/>
      <c r="K42" s="25" t="e">
        <f>#REF!/C42</f>
        <v>#REF!</v>
      </c>
      <c r="L42" s="26" t="e">
        <f>#REF!-C42</f>
        <v>#REF!</v>
      </c>
    </row>
    <row r="43" spans="1:12" ht="17.25" customHeight="1" hidden="1">
      <c r="A43" s="221"/>
      <c r="B43" s="49" t="s">
        <v>79</v>
      </c>
      <c r="C43" s="91"/>
      <c r="D43" s="91"/>
      <c r="E43" s="91"/>
      <c r="F43" s="91"/>
      <c r="G43" s="91"/>
      <c r="H43" s="91"/>
      <c r="I43" s="91"/>
      <c r="J43" s="91"/>
      <c r="K43" s="25" t="e">
        <f>#REF!/C43</f>
        <v>#REF!</v>
      </c>
      <c r="L43" s="26" t="e">
        <f>#REF!-C43</f>
        <v>#REF!</v>
      </c>
    </row>
    <row r="44" spans="1:12" ht="17.25" customHeight="1" hidden="1">
      <c r="A44" s="221"/>
      <c r="B44" s="49" t="s">
        <v>80</v>
      </c>
      <c r="C44" s="91"/>
      <c r="D44" s="91"/>
      <c r="E44" s="91"/>
      <c r="F44" s="91"/>
      <c r="G44" s="91"/>
      <c r="H44" s="91"/>
      <c r="I44" s="91"/>
      <c r="J44" s="91"/>
      <c r="K44" s="25"/>
      <c r="L44" s="26"/>
    </row>
    <row r="45" spans="1:12" ht="25.5" customHeight="1" hidden="1">
      <c r="A45" s="221"/>
      <c r="B45" s="49" t="s">
        <v>81</v>
      </c>
      <c r="C45" s="91"/>
      <c r="D45" s="91"/>
      <c r="E45" s="91"/>
      <c r="F45" s="91"/>
      <c r="G45" s="91"/>
      <c r="H45" s="91"/>
      <c r="I45" s="91"/>
      <c r="J45" s="91"/>
      <c r="K45" s="25"/>
      <c r="L45" s="26"/>
    </row>
    <row r="46" spans="1:12" ht="25.5" hidden="1">
      <c r="A46" s="221"/>
      <c r="B46" s="49" t="s">
        <v>82</v>
      </c>
      <c r="C46" s="91"/>
      <c r="D46" s="91"/>
      <c r="E46" s="91"/>
      <c r="F46" s="91"/>
      <c r="G46" s="91"/>
      <c r="H46" s="91"/>
      <c r="I46" s="91"/>
      <c r="J46" s="91"/>
      <c r="K46" s="25"/>
      <c r="L46" s="26"/>
    </row>
    <row r="47" spans="1:12" ht="25.5" hidden="1">
      <c r="A47" s="221"/>
      <c r="B47" s="49" t="s">
        <v>83</v>
      </c>
      <c r="C47" s="91"/>
      <c r="D47" s="91"/>
      <c r="E47" s="91"/>
      <c r="F47" s="91"/>
      <c r="G47" s="91"/>
      <c r="H47" s="91"/>
      <c r="I47" s="91"/>
      <c r="J47" s="91"/>
      <c r="K47" s="25"/>
      <c r="L47" s="26"/>
    </row>
    <row r="48" spans="1:12" ht="28.5" customHeight="1" hidden="1">
      <c r="A48" s="221"/>
      <c r="B48" s="49" t="s">
        <v>84</v>
      </c>
      <c r="C48" s="91"/>
      <c r="D48" s="91"/>
      <c r="E48" s="91"/>
      <c r="F48" s="91"/>
      <c r="G48" s="91"/>
      <c r="H48" s="91"/>
      <c r="I48" s="91"/>
      <c r="J48" s="91"/>
      <c r="K48" s="25"/>
      <c r="L48" s="26"/>
    </row>
    <row r="49" spans="1:12" ht="25.5" hidden="1">
      <c r="A49" s="221"/>
      <c r="B49" s="49" t="s">
        <v>85</v>
      </c>
      <c r="C49" s="91"/>
      <c r="D49" s="91"/>
      <c r="E49" s="91"/>
      <c r="F49" s="91"/>
      <c r="G49" s="91"/>
      <c r="H49" s="91"/>
      <c r="I49" s="91"/>
      <c r="J49" s="91"/>
      <c r="K49" s="25" t="e">
        <f>#REF!/C49</f>
        <v>#REF!</v>
      </c>
      <c r="L49" s="26" t="e">
        <f>#REF!-C49</f>
        <v>#REF!</v>
      </c>
    </row>
    <row r="50" spans="1:12" ht="25.5" hidden="1">
      <c r="A50" s="221"/>
      <c r="B50" s="49" t="s">
        <v>86</v>
      </c>
      <c r="C50" s="91"/>
      <c r="D50" s="91"/>
      <c r="E50" s="91"/>
      <c r="F50" s="91"/>
      <c r="G50" s="91"/>
      <c r="H50" s="91"/>
      <c r="I50" s="91"/>
      <c r="J50" s="91"/>
      <c r="K50" s="25" t="e">
        <f>#REF!/C50</f>
        <v>#REF!</v>
      </c>
      <c r="L50" s="26" t="e">
        <f>#REF!-C50</f>
        <v>#REF!</v>
      </c>
    </row>
    <row r="51" spans="1:12" ht="25.5" hidden="1">
      <c r="A51" s="221"/>
      <c r="B51" s="49" t="s">
        <v>87</v>
      </c>
      <c r="C51" s="91"/>
      <c r="D51" s="91"/>
      <c r="E51" s="91"/>
      <c r="F51" s="91"/>
      <c r="G51" s="91"/>
      <c r="H51" s="91"/>
      <c r="I51" s="91"/>
      <c r="J51" s="91"/>
      <c r="K51" s="25"/>
      <c r="L51" s="26"/>
    </row>
    <row r="52" spans="1:12" ht="25.5" hidden="1">
      <c r="A52" s="222"/>
      <c r="B52" s="49" t="s">
        <v>88</v>
      </c>
      <c r="C52" s="91"/>
      <c r="D52" s="91"/>
      <c r="E52" s="91"/>
      <c r="F52" s="91"/>
      <c r="G52" s="91"/>
      <c r="H52" s="91"/>
      <c r="I52" s="91"/>
      <c r="J52" s="91"/>
      <c r="K52" s="25" t="e">
        <f>#REF!/C52</f>
        <v>#REF!</v>
      </c>
      <c r="L52" s="26" t="e">
        <f>#REF!-C52</f>
        <v>#REF!</v>
      </c>
    </row>
    <row r="53" spans="1:12" ht="33.75" customHeight="1" hidden="1">
      <c r="A53" s="50" t="s">
        <v>89</v>
      </c>
      <c r="B53" s="51" t="s">
        <v>90</v>
      </c>
      <c r="C53" s="102">
        <f aca="true" t="shared" si="4" ref="C53:J53">SUM(C56:C59)</f>
        <v>0</v>
      </c>
      <c r="D53" s="102"/>
      <c r="E53" s="102"/>
      <c r="F53" s="102"/>
      <c r="G53" s="102">
        <f t="shared" si="4"/>
        <v>0</v>
      </c>
      <c r="H53" s="102">
        <f t="shared" si="4"/>
        <v>0</v>
      </c>
      <c r="I53" s="102">
        <f t="shared" si="4"/>
        <v>0</v>
      </c>
      <c r="J53" s="102">
        <f t="shared" si="4"/>
        <v>0</v>
      </c>
      <c r="K53" s="35" t="e">
        <f>#REF!/C53</f>
        <v>#REF!</v>
      </c>
      <c r="L53" s="35" t="e">
        <f>#REF!-C53</f>
        <v>#REF!</v>
      </c>
    </row>
    <row r="54" spans="1:12" ht="47.25" hidden="1">
      <c r="A54" s="43" t="s">
        <v>91</v>
      </c>
      <c r="B54" s="52" t="s">
        <v>92</v>
      </c>
      <c r="C54" s="91"/>
      <c r="D54" s="91"/>
      <c r="E54" s="91"/>
      <c r="F54" s="91"/>
      <c r="G54" s="91"/>
      <c r="H54" s="91"/>
      <c r="I54" s="91"/>
      <c r="J54" s="91"/>
      <c r="K54" s="25" t="e">
        <f>#REF!/C54</f>
        <v>#REF!</v>
      </c>
      <c r="L54" s="26" t="e">
        <f>#REF!-C54</f>
        <v>#REF!</v>
      </c>
    </row>
    <row r="55" spans="1:12" ht="63" hidden="1">
      <c r="A55" s="43" t="s">
        <v>93</v>
      </c>
      <c r="B55" s="45" t="s">
        <v>94</v>
      </c>
      <c r="C55" s="91"/>
      <c r="D55" s="91"/>
      <c r="E55" s="91"/>
      <c r="F55" s="91"/>
      <c r="G55" s="91"/>
      <c r="H55" s="91"/>
      <c r="I55" s="91"/>
      <c r="J55" s="91"/>
      <c r="K55" s="25" t="e">
        <f>#REF!/C55</f>
        <v>#REF!</v>
      </c>
      <c r="L55" s="26" t="e">
        <f>#REF!-C55</f>
        <v>#REF!</v>
      </c>
    </row>
    <row r="56" spans="1:12" ht="25.5" hidden="1">
      <c r="A56" s="43"/>
      <c r="B56" s="49" t="s">
        <v>95</v>
      </c>
      <c r="C56" s="91"/>
      <c r="D56" s="91"/>
      <c r="E56" s="91"/>
      <c r="F56" s="91"/>
      <c r="G56" s="91"/>
      <c r="H56" s="91"/>
      <c r="I56" s="91"/>
      <c r="J56" s="91"/>
      <c r="K56" s="25" t="e">
        <f>#REF!/C56</f>
        <v>#REF!</v>
      </c>
      <c r="L56" s="26" t="e">
        <f>#REF!-C56</f>
        <v>#REF!</v>
      </c>
    </row>
    <row r="57" spans="1:12" ht="15.75" hidden="1">
      <c r="A57" s="43"/>
      <c r="B57" s="49" t="s">
        <v>96</v>
      </c>
      <c r="C57" s="91"/>
      <c r="D57" s="91"/>
      <c r="E57" s="91"/>
      <c r="F57" s="91"/>
      <c r="G57" s="91"/>
      <c r="H57" s="91"/>
      <c r="I57" s="91"/>
      <c r="J57" s="91"/>
      <c r="K57" s="25"/>
      <c r="L57" s="26"/>
    </row>
    <row r="58" spans="1:12" ht="27" customHeight="1" hidden="1">
      <c r="A58" s="43"/>
      <c r="B58" s="49" t="s">
        <v>97</v>
      </c>
      <c r="C58" s="91"/>
      <c r="D58" s="91"/>
      <c r="E58" s="91"/>
      <c r="F58" s="91"/>
      <c r="G58" s="91"/>
      <c r="H58" s="91"/>
      <c r="I58" s="91"/>
      <c r="J58" s="91"/>
      <c r="K58" s="25" t="e">
        <f>#REF!/C58</f>
        <v>#REF!</v>
      </c>
      <c r="L58" s="26" t="e">
        <f>#REF!-C58</f>
        <v>#REF!</v>
      </c>
    </row>
    <row r="59" spans="1:12" ht="15.75" hidden="1">
      <c r="A59" s="43"/>
      <c r="B59" s="49" t="s">
        <v>98</v>
      </c>
      <c r="C59" s="91"/>
      <c r="D59" s="91"/>
      <c r="E59" s="91"/>
      <c r="F59" s="91"/>
      <c r="G59" s="91"/>
      <c r="H59" s="91"/>
      <c r="I59" s="91"/>
      <c r="J59" s="91"/>
      <c r="K59" s="25" t="e">
        <f>#REF!/C59</f>
        <v>#REF!</v>
      </c>
      <c r="L59" s="26" t="e">
        <f>#REF!-C59</f>
        <v>#REF!</v>
      </c>
    </row>
    <row r="60" spans="1:12" ht="27" customHeight="1" hidden="1">
      <c r="A60" s="43" t="s">
        <v>99</v>
      </c>
      <c r="B60" s="49" t="s">
        <v>100</v>
      </c>
      <c r="C60" s="91"/>
      <c r="D60" s="91"/>
      <c r="E60" s="91"/>
      <c r="F60" s="91"/>
      <c r="G60" s="91"/>
      <c r="H60" s="91"/>
      <c r="I60" s="91"/>
      <c r="J60" s="91"/>
      <c r="K60" s="25" t="e">
        <f>#REF!/C60</f>
        <v>#REF!</v>
      </c>
      <c r="L60" s="26" t="e">
        <f>#REF!-C60</f>
        <v>#REF!</v>
      </c>
    </row>
    <row r="61" spans="1:12" ht="31.5" hidden="1">
      <c r="A61" s="53" t="s">
        <v>101</v>
      </c>
      <c r="B61" s="52" t="s">
        <v>102</v>
      </c>
      <c r="C61" s="91"/>
      <c r="D61" s="91"/>
      <c r="E61" s="91"/>
      <c r="F61" s="91"/>
      <c r="G61" s="91"/>
      <c r="H61" s="91"/>
      <c r="I61" s="91"/>
      <c r="J61" s="91"/>
      <c r="K61" s="25" t="e">
        <f>#REF!/C61</f>
        <v>#REF!</v>
      </c>
      <c r="L61" s="26" t="e">
        <f>#REF!-C61</f>
        <v>#REF!</v>
      </c>
    </row>
    <row r="62" spans="1:12" ht="15.75" hidden="1">
      <c r="A62" s="54" t="s">
        <v>103</v>
      </c>
      <c r="B62" s="52" t="s">
        <v>104</v>
      </c>
      <c r="C62" s="91"/>
      <c r="D62" s="91"/>
      <c r="E62" s="91"/>
      <c r="F62" s="91"/>
      <c r="G62" s="91"/>
      <c r="H62" s="91"/>
      <c r="I62" s="91"/>
      <c r="J62" s="91"/>
      <c r="K62" s="25" t="e">
        <f>#REF!/C62</f>
        <v>#REF!</v>
      </c>
      <c r="L62" s="26" t="e">
        <f>#REF!-C62</f>
        <v>#REF!</v>
      </c>
    </row>
    <row r="63" spans="1:12" ht="15.75" hidden="1">
      <c r="A63" s="55" t="s">
        <v>105</v>
      </c>
      <c r="B63" s="56" t="s">
        <v>106</v>
      </c>
      <c r="C63" s="90">
        <f aca="true" t="shared" si="5" ref="C63:J63">C31+C33</f>
        <v>1300967</v>
      </c>
      <c r="D63" s="90"/>
      <c r="E63" s="90"/>
      <c r="F63" s="90"/>
      <c r="G63" s="90">
        <f t="shared" si="5"/>
        <v>238298</v>
      </c>
      <c r="H63" s="90">
        <f t="shared" si="5"/>
        <v>158858</v>
      </c>
      <c r="I63" s="90">
        <f t="shared" si="5"/>
        <v>0</v>
      </c>
      <c r="J63" s="90">
        <f t="shared" si="5"/>
        <v>0</v>
      </c>
      <c r="K63" s="40" t="e">
        <f>#REF!/C63</f>
        <v>#REF!</v>
      </c>
      <c r="L63" s="40" t="e">
        <f>#REF!-C63</f>
        <v>#REF!</v>
      </c>
    </row>
    <row r="64" spans="1:12" ht="16.5" customHeight="1" hidden="1">
      <c r="A64" s="216" t="s">
        <v>107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8"/>
      <c r="L64" s="218"/>
    </row>
    <row r="65" spans="1:12" ht="18" customHeight="1" hidden="1">
      <c r="A65" s="57" t="s">
        <v>108</v>
      </c>
      <c r="B65" s="56" t="s">
        <v>109</v>
      </c>
      <c r="C65" s="90">
        <f aca="true" t="shared" si="6" ref="C65:J65">C67+C71+C75+C80+C82</f>
        <v>606000</v>
      </c>
      <c r="D65" s="90"/>
      <c r="E65" s="90"/>
      <c r="F65" s="90"/>
      <c r="G65" s="90">
        <f t="shared" si="6"/>
        <v>109600</v>
      </c>
      <c r="H65" s="90">
        <f t="shared" si="6"/>
        <v>73066.66666666666</v>
      </c>
      <c r="I65" s="90">
        <f t="shared" si="6"/>
        <v>0</v>
      </c>
      <c r="J65" s="90">
        <f t="shared" si="6"/>
        <v>0</v>
      </c>
      <c r="K65" s="40" t="e">
        <f>#REF!/J65</f>
        <v>#REF!</v>
      </c>
      <c r="L65" s="40" t="e">
        <f>#REF!-J65</f>
        <v>#REF!</v>
      </c>
    </row>
    <row r="66" spans="1:12" ht="21" customHeight="1" hidden="1">
      <c r="A66" s="58" t="s">
        <v>110</v>
      </c>
      <c r="B66" s="59" t="s">
        <v>111</v>
      </c>
      <c r="C66" s="91">
        <v>0</v>
      </c>
      <c r="D66" s="91"/>
      <c r="E66" s="91"/>
      <c r="F66" s="91"/>
      <c r="G66" s="91"/>
      <c r="H66" s="91">
        <v>0</v>
      </c>
      <c r="I66" s="91"/>
      <c r="J66" s="91"/>
      <c r="K66" s="25" t="e">
        <f>#REF!/J66</f>
        <v>#REF!</v>
      </c>
      <c r="L66" s="60" t="e">
        <f>#REF!-J66</f>
        <v>#REF!</v>
      </c>
    </row>
    <row r="67" spans="1:12" ht="31.5" customHeight="1" hidden="1">
      <c r="A67" s="58" t="s">
        <v>112</v>
      </c>
      <c r="B67" s="59" t="s">
        <v>113</v>
      </c>
      <c r="C67" s="91">
        <v>600000</v>
      </c>
      <c r="D67" s="91"/>
      <c r="E67" s="91"/>
      <c r="F67" s="91"/>
      <c r="G67" s="91">
        <v>108500</v>
      </c>
      <c r="H67" s="91">
        <f>G67/3*2</f>
        <v>72333.33333333333</v>
      </c>
      <c r="I67" s="91"/>
      <c r="J67" s="91"/>
      <c r="K67" s="25" t="e">
        <f>#REF!/C67</f>
        <v>#REF!</v>
      </c>
      <c r="L67" s="26" t="e">
        <f>#REF!-C67</f>
        <v>#REF!</v>
      </c>
    </row>
    <row r="68" spans="1:12" ht="15.75" hidden="1">
      <c r="A68" s="58"/>
      <c r="B68" s="59" t="s">
        <v>114</v>
      </c>
      <c r="C68" s="91"/>
      <c r="D68" s="91"/>
      <c r="E68" s="91"/>
      <c r="F68" s="91"/>
      <c r="G68" s="91"/>
      <c r="H68" s="91"/>
      <c r="I68" s="91"/>
      <c r="J68" s="91"/>
      <c r="K68" s="25" t="e">
        <f>#REF!/C68</f>
        <v>#REF!</v>
      </c>
      <c r="L68" s="26" t="e">
        <f>#REF!-C68</f>
        <v>#REF!</v>
      </c>
    </row>
    <row r="69" spans="1:12" ht="15.75" hidden="1">
      <c r="A69" s="58"/>
      <c r="B69" s="59" t="s">
        <v>115</v>
      </c>
      <c r="C69" s="91"/>
      <c r="D69" s="91"/>
      <c r="E69" s="91"/>
      <c r="F69" s="91"/>
      <c r="G69" s="91"/>
      <c r="H69" s="91"/>
      <c r="I69" s="91"/>
      <c r="J69" s="91"/>
      <c r="K69" s="25" t="e">
        <f>#REF!/C69</f>
        <v>#REF!</v>
      </c>
      <c r="L69" s="26" t="e">
        <f>#REF!-C69</f>
        <v>#REF!</v>
      </c>
    </row>
    <row r="70" spans="1:12" ht="15.75" hidden="1">
      <c r="A70" s="58"/>
      <c r="B70" s="59" t="s">
        <v>116</v>
      </c>
      <c r="C70" s="91"/>
      <c r="D70" s="91"/>
      <c r="E70" s="91"/>
      <c r="F70" s="91"/>
      <c r="G70" s="91"/>
      <c r="H70" s="91"/>
      <c r="I70" s="91"/>
      <c r="J70" s="91"/>
      <c r="K70" s="25" t="e">
        <f>#REF!/C70</f>
        <v>#REF!</v>
      </c>
      <c r="L70" s="26" t="e">
        <f>#REF!-C70</f>
        <v>#REF!</v>
      </c>
    </row>
    <row r="71" spans="1:12" ht="51" customHeight="1" hidden="1">
      <c r="A71" s="58" t="s">
        <v>117</v>
      </c>
      <c r="B71" s="59" t="s">
        <v>118</v>
      </c>
      <c r="C71" s="91"/>
      <c r="D71" s="91"/>
      <c r="E71" s="91"/>
      <c r="F71" s="91"/>
      <c r="G71" s="91"/>
      <c r="H71" s="91">
        <f>G71/3*2</f>
        <v>0</v>
      </c>
      <c r="I71" s="91"/>
      <c r="J71" s="91"/>
      <c r="K71" s="25" t="e">
        <f>#REF!/C71</f>
        <v>#REF!</v>
      </c>
      <c r="L71" s="26" t="e">
        <f>#REF!-C71</f>
        <v>#REF!</v>
      </c>
    </row>
    <row r="72" spans="1:12" ht="78.75" hidden="1">
      <c r="A72" s="58" t="s">
        <v>119</v>
      </c>
      <c r="B72" s="59" t="s">
        <v>120</v>
      </c>
      <c r="C72" s="91"/>
      <c r="D72" s="91"/>
      <c r="E72" s="91"/>
      <c r="F72" s="91"/>
      <c r="G72" s="91"/>
      <c r="H72" s="91"/>
      <c r="I72" s="91"/>
      <c r="J72" s="91"/>
      <c r="K72" s="25" t="e">
        <f>#REF!/C72</f>
        <v>#REF!</v>
      </c>
      <c r="L72" s="26" t="e">
        <f>#REF!-C72</f>
        <v>#REF!</v>
      </c>
    </row>
    <row r="73" spans="1:12" ht="15.75" hidden="1">
      <c r="A73" s="58" t="s">
        <v>121</v>
      </c>
      <c r="B73" s="59" t="s">
        <v>122</v>
      </c>
      <c r="C73" s="91"/>
      <c r="D73" s="91"/>
      <c r="E73" s="91"/>
      <c r="F73" s="91"/>
      <c r="G73" s="91"/>
      <c r="H73" s="91"/>
      <c r="I73" s="91"/>
      <c r="J73" s="91"/>
      <c r="K73" s="25" t="e">
        <f>#REF!/C73</f>
        <v>#REF!</v>
      </c>
      <c r="L73" s="26" t="e">
        <f>#REF!-C73</f>
        <v>#REF!</v>
      </c>
    </row>
    <row r="74" spans="1:12" ht="47.25" hidden="1">
      <c r="A74" s="58" t="s">
        <v>123</v>
      </c>
      <c r="B74" s="59" t="s">
        <v>124</v>
      </c>
      <c r="C74" s="91"/>
      <c r="D74" s="91"/>
      <c r="E74" s="91"/>
      <c r="F74" s="91"/>
      <c r="G74" s="91"/>
      <c r="H74" s="91"/>
      <c r="I74" s="91"/>
      <c r="J74" s="91"/>
      <c r="K74" s="25" t="e">
        <f>#REF!/C74</f>
        <v>#REF!</v>
      </c>
      <c r="L74" s="26" t="e">
        <f>#REF!-C74</f>
        <v>#REF!</v>
      </c>
    </row>
    <row r="75" spans="1:12" ht="31.5" hidden="1">
      <c r="A75" s="58" t="s">
        <v>125</v>
      </c>
      <c r="B75" s="59" t="s">
        <v>126</v>
      </c>
      <c r="C75" s="91"/>
      <c r="D75" s="91"/>
      <c r="E75" s="91"/>
      <c r="F75" s="91"/>
      <c r="G75" s="91"/>
      <c r="H75" s="91"/>
      <c r="I75" s="91"/>
      <c r="J75" s="91"/>
      <c r="K75" s="25" t="e">
        <f>#REF!/C75</f>
        <v>#REF!</v>
      </c>
      <c r="L75" s="26" t="e">
        <f>#REF!-C75</f>
        <v>#REF!</v>
      </c>
    </row>
    <row r="76" spans="1:12" ht="31.5" hidden="1">
      <c r="A76" s="58" t="s">
        <v>127</v>
      </c>
      <c r="B76" s="59" t="s">
        <v>128</v>
      </c>
      <c r="C76" s="91"/>
      <c r="D76" s="91"/>
      <c r="E76" s="91"/>
      <c r="F76" s="91"/>
      <c r="G76" s="91"/>
      <c r="H76" s="91"/>
      <c r="I76" s="91"/>
      <c r="J76" s="91"/>
      <c r="K76" s="25" t="e">
        <f>#REF!/C76</f>
        <v>#REF!</v>
      </c>
      <c r="L76" s="26" t="e">
        <f>#REF!-C76</f>
        <v>#REF!</v>
      </c>
    </row>
    <row r="77" spans="1:12" ht="31.5" hidden="1">
      <c r="A77" s="58" t="s">
        <v>129</v>
      </c>
      <c r="B77" s="59" t="s">
        <v>130</v>
      </c>
      <c r="C77" s="91"/>
      <c r="D77" s="91"/>
      <c r="E77" s="91"/>
      <c r="F77" s="91"/>
      <c r="G77" s="91"/>
      <c r="H77" s="91"/>
      <c r="I77" s="91"/>
      <c r="J77" s="91"/>
      <c r="K77" s="25" t="e">
        <f>#REF!/C77</f>
        <v>#REF!</v>
      </c>
      <c r="L77" s="26" t="e">
        <f>#REF!-C77</f>
        <v>#REF!</v>
      </c>
    </row>
    <row r="78" spans="1:12" ht="15.75" hidden="1">
      <c r="A78" s="58" t="s">
        <v>131</v>
      </c>
      <c r="B78" s="59" t="s">
        <v>132</v>
      </c>
      <c r="C78" s="91"/>
      <c r="D78" s="91"/>
      <c r="E78" s="91"/>
      <c r="F78" s="91"/>
      <c r="G78" s="91"/>
      <c r="H78" s="91"/>
      <c r="I78" s="91"/>
      <c r="J78" s="91"/>
      <c r="K78" s="25" t="e">
        <f>#REF!/C78</f>
        <v>#REF!</v>
      </c>
      <c r="L78" s="26" t="e">
        <f>#REF!-C78</f>
        <v>#REF!</v>
      </c>
    </row>
    <row r="79" spans="1:12" ht="15.75" hidden="1">
      <c r="A79" s="58" t="s">
        <v>133</v>
      </c>
      <c r="B79" s="59" t="s">
        <v>134</v>
      </c>
      <c r="C79" s="91"/>
      <c r="D79" s="91"/>
      <c r="E79" s="91"/>
      <c r="F79" s="91"/>
      <c r="G79" s="91"/>
      <c r="H79" s="91"/>
      <c r="I79" s="91"/>
      <c r="J79" s="91"/>
      <c r="K79" s="25" t="e">
        <f>#REF!/C79</f>
        <v>#REF!</v>
      </c>
      <c r="L79" s="26" t="e">
        <f>#REF!-C79</f>
        <v>#REF!</v>
      </c>
    </row>
    <row r="80" spans="1:12" ht="15.75" hidden="1">
      <c r="A80" s="58" t="s">
        <v>135</v>
      </c>
      <c r="B80" s="59" t="s">
        <v>136</v>
      </c>
      <c r="C80" s="91">
        <v>1000</v>
      </c>
      <c r="D80" s="91"/>
      <c r="E80" s="91"/>
      <c r="F80" s="91"/>
      <c r="G80" s="91">
        <v>200</v>
      </c>
      <c r="H80" s="91">
        <f>G80/3*2</f>
        <v>133.33333333333334</v>
      </c>
      <c r="I80" s="91"/>
      <c r="J80" s="91"/>
      <c r="K80" s="25" t="e">
        <f>#REF!/C80</f>
        <v>#REF!</v>
      </c>
      <c r="L80" s="26" t="e">
        <f>#REF!-C80</f>
        <v>#REF!</v>
      </c>
    </row>
    <row r="81" spans="1:12" ht="47.25" hidden="1">
      <c r="A81" s="58" t="s">
        <v>137</v>
      </c>
      <c r="B81" s="59" t="s">
        <v>138</v>
      </c>
      <c r="C81" s="91"/>
      <c r="D81" s="91"/>
      <c r="E81" s="91"/>
      <c r="F81" s="91"/>
      <c r="G81" s="91"/>
      <c r="H81" s="91"/>
      <c r="I81" s="91"/>
      <c r="J81" s="91"/>
      <c r="K81" s="25" t="e">
        <f>#REF!/C81</f>
        <v>#REF!</v>
      </c>
      <c r="L81" s="26" t="e">
        <f>#REF!-C81</f>
        <v>#REF!</v>
      </c>
    </row>
    <row r="82" spans="1:12" ht="18.75" customHeight="1" hidden="1">
      <c r="A82" s="58" t="s">
        <v>139</v>
      </c>
      <c r="B82" s="59" t="s">
        <v>140</v>
      </c>
      <c r="C82" s="91">
        <v>5000</v>
      </c>
      <c r="D82" s="91"/>
      <c r="E82" s="91"/>
      <c r="F82" s="91"/>
      <c r="G82" s="91">
        <v>900</v>
      </c>
      <c r="H82" s="91">
        <f>G82/3*2</f>
        <v>600</v>
      </c>
      <c r="I82" s="91"/>
      <c r="J82" s="91"/>
      <c r="K82" s="25" t="e">
        <f>#REF!/C82</f>
        <v>#REF!</v>
      </c>
      <c r="L82" s="26" t="e">
        <f>#REF!-C82</f>
        <v>#REF!</v>
      </c>
    </row>
    <row r="83" spans="1:12" ht="15.75" hidden="1">
      <c r="A83" s="58"/>
      <c r="B83" s="59" t="s">
        <v>141</v>
      </c>
      <c r="C83" s="91">
        <v>500</v>
      </c>
      <c r="D83" s="91"/>
      <c r="E83" s="91"/>
      <c r="F83" s="91"/>
      <c r="G83" s="91"/>
      <c r="H83" s="91">
        <v>292</v>
      </c>
      <c r="I83" s="91"/>
      <c r="J83" s="91"/>
      <c r="K83" s="25" t="e">
        <f>#REF!/J83</f>
        <v>#REF!</v>
      </c>
      <c r="L83" s="60" t="e">
        <f>#REF!-J83</f>
        <v>#REF!</v>
      </c>
    </row>
    <row r="84" spans="1:12" ht="15.75" hidden="1">
      <c r="A84" s="58"/>
      <c r="B84" s="59" t="s">
        <v>142</v>
      </c>
      <c r="C84" s="91">
        <v>459</v>
      </c>
      <c r="D84" s="91"/>
      <c r="E84" s="91"/>
      <c r="F84" s="91"/>
      <c r="G84" s="91"/>
      <c r="H84" s="91">
        <v>442</v>
      </c>
      <c r="I84" s="91"/>
      <c r="J84" s="91"/>
      <c r="K84" s="25" t="e">
        <f>#REF!/J84</f>
        <v>#REF!</v>
      </c>
      <c r="L84" s="60" t="e">
        <f>#REF!-J84</f>
        <v>#REF!</v>
      </c>
    </row>
    <row r="85" spans="1:12" ht="15.75" hidden="1">
      <c r="A85" s="58"/>
      <c r="B85" s="59" t="s">
        <v>143</v>
      </c>
      <c r="C85" s="91">
        <v>50</v>
      </c>
      <c r="D85" s="91"/>
      <c r="E85" s="91"/>
      <c r="F85" s="91"/>
      <c r="G85" s="91"/>
      <c r="H85" s="91">
        <v>26</v>
      </c>
      <c r="I85" s="91"/>
      <c r="J85" s="91"/>
      <c r="K85" s="25" t="e">
        <f>#REF!/J85</f>
        <v>#REF!</v>
      </c>
      <c r="L85" s="60" t="e">
        <f>#REF!-J85</f>
        <v>#REF!</v>
      </c>
    </row>
    <row r="86" spans="1:12" ht="15.75" hidden="1">
      <c r="A86" s="58"/>
      <c r="B86" s="59" t="s">
        <v>144</v>
      </c>
      <c r="C86" s="91">
        <v>1165</v>
      </c>
      <c r="D86" s="91"/>
      <c r="E86" s="91"/>
      <c r="F86" s="91"/>
      <c r="G86" s="91"/>
      <c r="H86" s="91">
        <v>581</v>
      </c>
      <c r="I86" s="91"/>
      <c r="J86" s="91"/>
      <c r="K86" s="25" t="e">
        <f>#REF!/J86</f>
        <v>#REF!</v>
      </c>
      <c r="L86" s="60" t="e">
        <f>#REF!-J86</f>
        <v>#REF!</v>
      </c>
    </row>
    <row r="87" spans="1:12" ht="31.5" hidden="1">
      <c r="A87" s="58"/>
      <c r="B87" s="59" t="s">
        <v>145</v>
      </c>
      <c r="C87" s="91">
        <v>200</v>
      </c>
      <c r="D87" s="91"/>
      <c r="E87" s="91"/>
      <c r="F87" s="91"/>
      <c r="G87" s="91"/>
      <c r="H87" s="91">
        <v>104</v>
      </c>
      <c r="I87" s="91"/>
      <c r="J87" s="91"/>
      <c r="K87" s="25" t="e">
        <f>#REF!/J87</f>
        <v>#REF!</v>
      </c>
      <c r="L87" s="60" t="e">
        <f>#REF!-J87</f>
        <v>#REF!</v>
      </c>
    </row>
    <row r="88" spans="1:12" ht="31.5" hidden="1">
      <c r="A88" s="58"/>
      <c r="B88" s="59" t="s">
        <v>102</v>
      </c>
      <c r="C88" s="91">
        <v>95</v>
      </c>
      <c r="D88" s="91"/>
      <c r="E88" s="91"/>
      <c r="F88" s="91"/>
      <c r="G88" s="91"/>
      <c r="H88" s="91">
        <v>95</v>
      </c>
      <c r="I88" s="91"/>
      <c r="J88" s="91"/>
      <c r="K88" s="25" t="e">
        <f>#REF!/J88</f>
        <v>#REF!</v>
      </c>
      <c r="L88" s="60" t="e">
        <f>#REF!-J88</f>
        <v>#REF!</v>
      </c>
    </row>
    <row r="89" spans="1:12" ht="15.75" hidden="1">
      <c r="A89" s="58"/>
      <c r="B89" s="59" t="s">
        <v>146</v>
      </c>
      <c r="C89" s="91">
        <v>7</v>
      </c>
      <c r="D89" s="91"/>
      <c r="E89" s="91"/>
      <c r="F89" s="91"/>
      <c r="G89" s="91"/>
      <c r="H89" s="91">
        <v>7</v>
      </c>
      <c r="I89" s="91"/>
      <c r="J89" s="91"/>
      <c r="K89" s="25" t="e">
        <f>#REF!/J89</f>
        <v>#REF!</v>
      </c>
      <c r="L89" s="60" t="e">
        <f>#REF!-J89</f>
        <v>#REF!</v>
      </c>
    </row>
    <row r="90" spans="1:12" ht="15.75" hidden="1">
      <c r="A90" s="58"/>
      <c r="B90" s="59" t="s">
        <v>147</v>
      </c>
      <c r="C90" s="91"/>
      <c r="D90" s="91"/>
      <c r="E90" s="91"/>
      <c r="F90" s="91"/>
      <c r="G90" s="91"/>
      <c r="H90" s="91"/>
      <c r="I90" s="91"/>
      <c r="J90" s="91"/>
      <c r="K90" s="25" t="e">
        <f>#REF!/J90</f>
        <v>#REF!</v>
      </c>
      <c r="L90" s="60" t="e">
        <f>#REF!-J90</f>
        <v>#REF!</v>
      </c>
    </row>
    <row r="91" spans="1:12" ht="31.5" hidden="1">
      <c r="A91" s="57" t="s">
        <v>148</v>
      </c>
      <c r="B91" s="56" t="s">
        <v>149</v>
      </c>
      <c r="C91" s="90">
        <f aca="true" t="shared" si="7" ref="C91:J91">SUM(C92:C99)</f>
        <v>0</v>
      </c>
      <c r="D91" s="90"/>
      <c r="E91" s="90"/>
      <c r="F91" s="90"/>
      <c r="G91" s="90">
        <f t="shared" si="7"/>
        <v>0</v>
      </c>
      <c r="H91" s="90">
        <f t="shared" si="7"/>
        <v>0</v>
      </c>
      <c r="I91" s="90">
        <f t="shared" si="7"/>
        <v>0</v>
      </c>
      <c r="J91" s="90">
        <f t="shared" si="7"/>
        <v>0</v>
      </c>
      <c r="K91" s="40" t="e">
        <f>#REF!/J91</f>
        <v>#REF!</v>
      </c>
      <c r="L91" s="40" t="e">
        <f>#REF!-J91</f>
        <v>#REF!</v>
      </c>
    </row>
    <row r="92" spans="1:12" ht="15.75" hidden="1">
      <c r="A92" s="58" t="s">
        <v>150</v>
      </c>
      <c r="B92" s="59" t="s">
        <v>151</v>
      </c>
      <c r="C92" s="91">
        <v>0</v>
      </c>
      <c r="D92" s="91"/>
      <c r="E92" s="91"/>
      <c r="F92" s="91"/>
      <c r="G92" s="91"/>
      <c r="H92" s="91">
        <v>0</v>
      </c>
      <c r="I92" s="91"/>
      <c r="J92" s="91"/>
      <c r="K92" s="25" t="e">
        <f>#REF!/J92</f>
        <v>#REF!</v>
      </c>
      <c r="L92" s="60" t="e">
        <f>#REF!-J92</f>
        <v>#REF!</v>
      </c>
    </row>
    <row r="93" spans="1:12" ht="15.75" hidden="1">
      <c r="A93" s="58" t="s">
        <v>152</v>
      </c>
      <c r="B93" s="59" t="s">
        <v>153</v>
      </c>
      <c r="C93" s="91"/>
      <c r="D93" s="91"/>
      <c r="E93" s="91"/>
      <c r="F93" s="91"/>
      <c r="G93" s="91"/>
      <c r="H93" s="91"/>
      <c r="I93" s="91"/>
      <c r="J93" s="91"/>
      <c r="K93" s="25" t="e">
        <f>#REF!/C93</f>
        <v>#REF!</v>
      </c>
      <c r="L93" s="26" t="e">
        <f>#REF!-C93</f>
        <v>#REF!</v>
      </c>
    </row>
    <row r="94" spans="1:12" ht="15.75" hidden="1">
      <c r="A94" s="58" t="s">
        <v>154</v>
      </c>
      <c r="B94" s="59" t="s">
        <v>155</v>
      </c>
      <c r="C94" s="91"/>
      <c r="D94" s="91"/>
      <c r="E94" s="91"/>
      <c r="F94" s="91"/>
      <c r="G94" s="91"/>
      <c r="H94" s="91"/>
      <c r="I94" s="91"/>
      <c r="J94" s="91"/>
      <c r="K94" s="25" t="e">
        <f>#REF!/C94</f>
        <v>#REF!</v>
      </c>
      <c r="L94" s="26" t="e">
        <f>#REF!-C94</f>
        <v>#REF!</v>
      </c>
    </row>
    <row r="95" spans="1:12" ht="48.75" customHeight="1" hidden="1">
      <c r="A95" s="58" t="s">
        <v>156</v>
      </c>
      <c r="B95" s="59" t="s">
        <v>157</v>
      </c>
      <c r="C95" s="91"/>
      <c r="D95" s="91"/>
      <c r="E95" s="91"/>
      <c r="F95" s="91"/>
      <c r="G95" s="91"/>
      <c r="H95" s="91"/>
      <c r="I95" s="91"/>
      <c r="J95" s="91"/>
      <c r="K95" s="25" t="e">
        <f>#REF!/C95</f>
        <v>#REF!</v>
      </c>
      <c r="L95" s="26" t="e">
        <f>#REF!-C95</f>
        <v>#REF!</v>
      </c>
    </row>
    <row r="96" spans="1:12" ht="31.5" hidden="1">
      <c r="A96" s="58" t="s">
        <v>158</v>
      </c>
      <c r="B96" s="59" t="s">
        <v>159</v>
      </c>
      <c r="C96" s="91"/>
      <c r="D96" s="91"/>
      <c r="E96" s="91"/>
      <c r="F96" s="91"/>
      <c r="G96" s="91"/>
      <c r="H96" s="91">
        <f>G96/3*2</f>
        <v>0</v>
      </c>
      <c r="I96" s="91"/>
      <c r="J96" s="91"/>
      <c r="K96" s="25" t="e">
        <f>#REF!/C96</f>
        <v>#REF!</v>
      </c>
      <c r="L96" s="26" t="e">
        <f>#REF!-C96</f>
        <v>#REF!</v>
      </c>
    </row>
    <row r="97" spans="1:12" ht="15.75" hidden="1">
      <c r="A97" s="58" t="s">
        <v>160</v>
      </c>
      <c r="B97" s="59" t="s">
        <v>161</v>
      </c>
      <c r="C97" s="91">
        <v>0</v>
      </c>
      <c r="D97" s="91"/>
      <c r="E97" s="91"/>
      <c r="F97" s="91"/>
      <c r="G97" s="91"/>
      <c r="H97" s="91">
        <v>0</v>
      </c>
      <c r="I97" s="91"/>
      <c r="J97" s="91"/>
      <c r="K97" s="25" t="e">
        <f>#REF!/J97</f>
        <v>#REF!</v>
      </c>
      <c r="L97" s="60" t="e">
        <f>#REF!-J97</f>
        <v>#REF!</v>
      </c>
    </row>
    <row r="98" spans="1:12" ht="47.25" hidden="1">
      <c r="A98" s="58" t="s">
        <v>162</v>
      </c>
      <c r="B98" s="59" t="s">
        <v>163</v>
      </c>
      <c r="C98" s="91">
        <v>0</v>
      </c>
      <c r="D98" s="91"/>
      <c r="E98" s="91"/>
      <c r="F98" s="91"/>
      <c r="G98" s="91"/>
      <c r="H98" s="91">
        <v>0</v>
      </c>
      <c r="I98" s="91"/>
      <c r="J98" s="91"/>
      <c r="K98" s="25" t="e">
        <f>#REF!/J98</f>
        <v>#REF!</v>
      </c>
      <c r="L98" s="60" t="e">
        <f>#REF!-J98</f>
        <v>#REF!</v>
      </c>
    </row>
    <row r="99" spans="1:12" ht="47.25" hidden="1">
      <c r="A99" s="58" t="s">
        <v>164</v>
      </c>
      <c r="B99" s="59" t="s">
        <v>165</v>
      </c>
      <c r="C99" s="91">
        <v>0</v>
      </c>
      <c r="D99" s="91"/>
      <c r="E99" s="91"/>
      <c r="F99" s="91"/>
      <c r="G99" s="91"/>
      <c r="H99" s="91">
        <v>0</v>
      </c>
      <c r="I99" s="91"/>
      <c r="J99" s="91"/>
      <c r="K99" s="25" t="e">
        <f>#REF!/J99</f>
        <v>#REF!</v>
      </c>
      <c r="L99" s="60" t="e">
        <f>#REF!-J99</f>
        <v>#REF!</v>
      </c>
    </row>
    <row r="100" spans="1:12" ht="15.75" hidden="1">
      <c r="A100" s="57" t="s">
        <v>166</v>
      </c>
      <c r="B100" s="56" t="s">
        <v>167</v>
      </c>
      <c r="C100" s="90">
        <f aca="true" t="shared" si="8" ref="C100:J100">SUM(C101:C108)</f>
        <v>0</v>
      </c>
      <c r="D100" s="90"/>
      <c r="E100" s="90"/>
      <c r="F100" s="90"/>
      <c r="G100" s="90">
        <f t="shared" si="8"/>
        <v>0</v>
      </c>
      <c r="H100" s="90">
        <f t="shared" si="8"/>
        <v>0</v>
      </c>
      <c r="I100" s="90">
        <f t="shared" si="8"/>
        <v>0</v>
      </c>
      <c r="J100" s="90">
        <f t="shared" si="8"/>
        <v>0</v>
      </c>
      <c r="K100" s="40" t="e">
        <f>#REF!/J100</f>
        <v>#REF!</v>
      </c>
      <c r="L100" s="40" t="e">
        <f>#REF!-J100</f>
        <v>#REF!</v>
      </c>
    </row>
    <row r="101" spans="1:12" ht="15.75" hidden="1">
      <c r="A101" s="58" t="s">
        <v>168</v>
      </c>
      <c r="B101" s="59" t="s">
        <v>169</v>
      </c>
      <c r="C101" s="91"/>
      <c r="D101" s="91"/>
      <c r="E101" s="91"/>
      <c r="F101" s="91"/>
      <c r="G101" s="91"/>
      <c r="H101" s="91"/>
      <c r="I101" s="91"/>
      <c r="J101" s="91"/>
      <c r="K101" s="25" t="e">
        <f>#REF!/C101</f>
        <v>#REF!</v>
      </c>
      <c r="L101" s="26" t="e">
        <f>#REF!-C101</f>
        <v>#REF!</v>
      </c>
    </row>
    <row r="102" spans="1:12" ht="15.75" hidden="1">
      <c r="A102" s="58" t="s">
        <v>170</v>
      </c>
      <c r="B102" s="59" t="s">
        <v>171</v>
      </c>
      <c r="C102" s="91"/>
      <c r="D102" s="91"/>
      <c r="E102" s="91"/>
      <c r="F102" s="91"/>
      <c r="G102" s="91"/>
      <c r="H102" s="91"/>
      <c r="I102" s="91"/>
      <c r="J102" s="91"/>
      <c r="K102" s="25" t="e">
        <f>#REF!/C102</f>
        <v>#REF!</v>
      </c>
      <c r="L102" s="26" t="e">
        <f>#REF!-C102</f>
        <v>#REF!</v>
      </c>
    </row>
    <row r="103" spans="1:12" ht="19.5" customHeight="1" hidden="1">
      <c r="A103" s="58" t="s">
        <v>172</v>
      </c>
      <c r="B103" s="59" t="s">
        <v>173</v>
      </c>
      <c r="C103" s="91"/>
      <c r="D103" s="91"/>
      <c r="E103" s="91"/>
      <c r="F103" s="91"/>
      <c r="G103" s="91"/>
      <c r="H103" s="91"/>
      <c r="I103" s="91"/>
      <c r="J103" s="91"/>
      <c r="K103" s="25" t="e">
        <f>#REF!/C103</f>
        <v>#REF!</v>
      </c>
      <c r="L103" s="26" t="e">
        <f>#REF!-C103</f>
        <v>#REF!</v>
      </c>
    </row>
    <row r="104" spans="1:12" ht="15.75" hidden="1">
      <c r="A104" s="58" t="s">
        <v>174</v>
      </c>
      <c r="B104" s="59" t="s">
        <v>175</v>
      </c>
      <c r="C104" s="91"/>
      <c r="D104" s="91"/>
      <c r="E104" s="91"/>
      <c r="F104" s="91"/>
      <c r="G104" s="91"/>
      <c r="H104" s="91"/>
      <c r="I104" s="91"/>
      <c r="J104" s="91"/>
      <c r="K104" s="25" t="e">
        <f>#REF!/C104</f>
        <v>#REF!</v>
      </c>
      <c r="L104" s="26" t="e">
        <f>#REF!-C104</f>
        <v>#REF!</v>
      </c>
    </row>
    <row r="105" spans="1:12" ht="15.75" hidden="1">
      <c r="A105" s="58" t="s">
        <v>176</v>
      </c>
      <c r="B105" s="59" t="s">
        <v>177</v>
      </c>
      <c r="C105" s="91"/>
      <c r="D105" s="91"/>
      <c r="E105" s="91"/>
      <c r="F105" s="91"/>
      <c r="G105" s="91"/>
      <c r="H105" s="91"/>
      <c r="I105" s="91"/>
      <c r="J105" s="91"/>
      <c r="K105" s="25" t="e">
        <f>#REF!/C105</f>
        <v>#REF!</v>
      </c>
      <c r="L105" s="26" t="e">
        <f>#REF!-C105</f>
        <v>#REF!</v>
      </c>
    </row>
    <row r="106" spans="1:12" ht="15.75" hidden="1">
      <c r="A106" s="58" t="s">
        <v>178</v>
      </c>
      <c r="B106" s="59" t="s">
        <v>179</v>
      </c>
      <c r="C106" s="91"/>
      <c r="D106" s="91"/>
      <c r="E106" s="91"/>
      <c r="F106" s="91"/>
      <c r="G106" s="91"/>
      <c r="H106" s="91"/>
      <c r="I106" s="91"/>
      <c r="J106" s="91"/>
      <c r="K106" s="25" t="e">
        <f>#REF!/C106</f>
        <v>#REF!</v>
      </c>
      <c r="L106" s="26" t="e">
        <f>#REF!-C106</f>
        <v>#REF!</v>
      </c>
    </row>
    <row r="107" spans="1:12" ht="15.75" hidden="1">
      <c r="A107" s="58" t="s">
        <v>180</v>
      </c>
      <c r="B107" s="59" t="s">
        <v>181</v>
      </c>
      <c r="C107" s="91"/>
      <c r="D107" s="91"/>
      <c r="E107" s="91"/>
      <c r="F107" s="91"/>
      <c r="G107" s="91"/>
      <c r="H107" s="91"/>
      <c r="I107" s="91"/>
      <c r="J107" s="91"/>
      <c r="K107" s="25" t="e">
        <f>#REF!/C107</f>
        <v>#REF!</v>
      </c>
      <c r="L107" s="26" t="e">
        <f>#REF!-C107</f>
        <v>#REF!</v>
      </c>
    </row>
    <row r="108" spans="1:12" ht="30.75" customHeight="1" hidden="1">
      <c r="A108" s="58" t="s">
        <v>182</v>
      </c>
      <c r="B108" s="59" t="s">
        <v>183</v>
      </c>
      <c r="C108" s="91"/>
      <c r="D108" s="91"/>
      <c r="E108" s="91"/>
      <c r="F108" s="91"/>
      <c r="G108" s="91"/>
      <c r="H108" s="91"/>
      <c r="I108" s="91"/>
      <c r="J108" s="91"/>
      <c r="K108" s="25" t="e">
        <f>#REF!/C108</f>
        <v>#REF!</v>
      </c>
      <c r="L108" s="26" t="e">
        <f>#REF!-C108</f>
        <v>#REF!</v>
      </c>
    </row>
    <row r="109" spans="1:12" ht="15.75" hidden="1">
      <c r="A109" s="57" t="s">
        <v>184</v>
      </c>
      <c r="B109" s="56" t="s">
        <v>185</v>
      </c>
      <c r="C109" s="90">
        <f aca="true" t="shared" si="9" ref="C109:J109">C110+C117+C120</f>
        <v>176000</v>
      </c>
      <c r="D109" s="90"/>
      <c r="E109" s="90"/>
      <c r="F109" s="90"/>
      <c r="G109" s="90">
        <f t="shared" si="9"/>
        <v>31800</v>
      </c>
      <c r="H109" s="90">
        <f t="shared" si="9"/>
        <v>21200</v>
      </c>
      <c r="I109" s="90">
        <f t="shared" si="9"/>
        <v>0</v>
      </c>
      <c r="J109" s="90">
        <f t="shared" si="9"/>
        <v>0</v>
      </c>
      <c r="K109" s="40" t="e">
        <f>#REF!/J109</f>
        <v>#REF!</v>
      </c>
      <c r="L109" s="40" t="e">
        <f>#REF!-J109</f>
        <v>#REF!</v>
      </c>
    </row>
    <row r="110" spans="1:12" ht="18.75" customHeight="1" hidden="1">
      <c r="A110" s="58" t="s">
        <v>186</v>
      </c>
      <c r="B110" s="59" t="s">
        <v>187</v>
      </c>
      <c r="C110" s="91"/>
      <c r="D110" s="91"/>
      <c r="E110" s="91"/>
      <c r="F110" s="91"/>
      <c r="G110" s="91"/>
      <c r="H110" s="91">
        <f>G110/3*2</f>
        <v>0</v>
      </c>
      <c r="I110" s="91"/>
      <c r="J110" s="91"/>
      <c r="K110" s="25" t="e">
        <f>#REF!/C110</f>
        <v>#REF!</v>
      </c>
      <c r="L110" s="26" t="e">
        <f>#REF!-C110</f>
        <v>#REF!</v>
      </c>
    </row>
    <row r="111" spans="1:12" ht="15.75" hidden="1">
      <c r="A111" s="58"/>
      <c r="B111" s="59" t="s">
        <v>188</v>
      </c>
      <c r="C111" s="91"/>
      <c r="D111" s="91"/>
      <c r="E111" s="91"/>
      <c r="F111" s="91"/>
      <c r="G111" s="91"/>
      <c r="H111" s="91"/>
      <c r="I111" s="91"/>
      <c r="J111" s="91"/>
      <c r="K111" s="25" t="e">
        <f>#REF!/C111</f>
        <v>#REF!</v>
      </c>
      <c r="L111" s="26" t="e">
        <f>#REF!-C111</f>
        <v>#REF!</v>
      </c>
    </row>
    <row r="112" spans="1:12" ht="15.75" hidden="1">
      <c r="A112" s="58"/>
      <c r="B112" s="59" t="s">
        <v>189</v>
      </c>
      <c r="C112" s="91"/>
      <c r="D112" s="91"/>
      <c r="E112" s="91"/>
      <c r="F112" s="91"/>
      <c r="G112" s="91"/>
      <c r="H112" s="91"/>
      <c r="I112" s="91"/>
      <c r="J112" s="91"/>
      <c r="K112" s="25" t="e">
        <f>#REF!/C112</f>
        <v>#REF!</v>
      </c>
      <c r="L112" s="26" t="e">
        <f>#REF!-C112</f>
        <v>#REF!</v>
      </c>
    </row>
    <row r="113" spans="1:12" ht="15.75" hidden="1">
      <c r="A113" s="58"/>
      <c r="B113" s="59" t="s">
        <v>190</v>
      </c>
      <c r="C113" s="91"/>
      <c r="D113" s="91"/>
      <c r="E113" s="91"/>
      <c r="F113" s="91"/>
      <c r="G113" s="91"/>
      <c r="H113" s="91"/>
      <c r="I113" s="91"/>
      <c r="J113" s="91"/>
      <c r="K113" s="25" t="e">
        <f>#REF!/C113</f>
        <v>#REF!</v>
      </c>
      <c r="L113" s="26" t="e">
        <f>#REF!-C113</f>
        <v>#REF!</v>
      </c>
    </row>
    <row r="114" spans="1:12" ht="15.75" hidden="1">
      <c r="A114" s="58"/>
      <c r="B114" s="59" t="s">
        <v>191</v>
      </c>
      <c r="C114" s="91"/>
      <c r="D114" s="91"/>
      <c r="E114" s="91"/>
      <c r="F114" s="91"/>
      <c r="G114" s="91"/>
      <c r="H114" s="91"/>
      <c r="I114" s="91"/>
      <c r="J114" s="91"/>
      <c r="K114" s="25" t="e">
        <f>#REF!/C114</f>
        <v>#REF!</v>
      </c>
      <c r="L114" s="26" t="e">
        <f>#REF!-C114</f>
        <v>#REF!</v>
      </c>
    </row>
    <row r="115" spans="1:12" ht="15.75" hidden="1">
      <c r="A115" s="58"/>
      <c r="B115" s="59" t="s">
        <v>192</v>
      </c>
      <c r="C115" s="91"/>
      <c r="D115" s="91"/>
      <c r="E115" s="91"/>
      <c r="F115" s="91"/>
      <c r="G115" s="91"/>
      <c r="H115" s="91"/>
      <c r="I115" s="91"/>
      <c r="J115" s="91"/>
      <c r="K115" s="25" t="e">
        <f>#REF!/C115</f>
        <v>#REF!</v>
      </c>
      <c r="L115" s="26" t="e">
        <f>#REF!-C115</f>
        <v>#REF!</v>
      </c>
    </row>
    <row r="116" spans="1:12" ht="15.75" hidden="1">
      <c r="A116" s="58"/>
      <c r="B116" s="59"/>
      <c r="C116" s="91"/>
      <c r="D116" s="91"/>
      <c r="E116" s="91"/>
      <c r="F116" s="91"/>
      <c r="G116" s="91"/>
      <c r="H116" s="91"/>
      <c r="I116" s="91"/>
      <c r="J116" s="91"/>
      <c r="K116" s="25" t="e">
        <f>#REF!/C116</f>
        <v>#REF!</v>
      </c>
      <c r="L116" s="26" t="e">
        <f>#REF!-C116</f>
        <v>#REF!</v>
      </c>
    </row>
    <row r="117" spans="1:12" ht="15.75" hidden="1">
      <c r="A117" s="58" t="s">
        <v>193</v>
      </c>
      <c r="B117" s="59" t="s">
        <v>194</v>
      </c>
      <c r="C117" s="91">
        <v>176000</v>
      </c>
      <c r="D117" s="91"/>
      <c r="E117" s="91"/>
      <c r="F117" s="91"/>
      <c r="G117" s="91">
        <v>31800</v>
      </c>
      <c r="H117" s="91">
        <f>G117/3*2</f>
        <v>21200</v>
      </c>
      <c r="I117" s="91"/>
      <c r="J117" s="91"/>
      <c r="K117" s="25" t="e">
        <f>#REF!/C117</f>
        <v>#REF!</v>
      </c>
      <c r="L117" s="26" t="e">
        <f>#REF!-C117</f>
        <v>#REF!</v>
      </c>
    </row>
    <row r="118" spans="1:12" ht="15.75" hidden="1">
      <c r="A118" s="58"/>
      <c r="B118" s="59" t="s">
        <v>195</v>
      </c>
      <c r="C118" s="91"/>
      <c r="D118" s="91"/>
      <c r="E118" s="91"/>
      <c r="F118" s="91"/>
      <c r="G118" s="91"/>
      <c r="H118" s="91"/>
      <c r="I118" s="91"/>
      <c r="J118" s="91"/>
      <c r="K118" s="25" t="e">
        <f>#REF!/C118</f>
        <v>#REF!</v>
      </c>
      <c r="L118" s="26" t="e">
        <f>#REF!-C118</f>
        <v>#REF!</v>
      </c>
    </row>
    <row r="119" spans="1:12" ht="15.75" hidden="1">
      <c r="A119" s="58"/>
      <c r="B119" s="59" t="s">
        <v>196</v>
      </c>
      <c r="C119" s="91"/>
      <c r="D119" s="91"/>
      <c r="E119" s="91"/>
      <c r="F119" s="91"/>
      <c r="G119" s="91"/>
      <c r="H119" s="91"/>
      <c r="I119" s="91"/>
      <c r="J119" s="91"/>
      <c r="K119" s="25" t="e">
        <f>#REF!/C119</f>
        <v>#REF!</v>
      </c>
      <c r="L119" s="26" t="e">
        <f>#REF!-C119</f>
        <v>#REF!</v>
      </c>
    </row>
    <row r="120" spans="1:12" ht="32.25" customHeight="1" hidden="1">
      <c r="A120" s="58" t="s">
        <v>197</v>
      </c>
      <c r="B120" s="59" t="s">
        <v>198</v>
      </c>
      <c r="C120" s="91"/>
      <c r="D120" s="91"/>
      <c r="E120" s="91"/>
      <c r="F120" s="91"/>
      <c r="G120" s="91"/>
      <c r="H120" s="91">
        <f>G120/3*2</f>
        <v>0</v>
      </c>
      <c r="I120" s="91"/>
      <c r="J120" s="91"/>
      <c r="K120" s="25" t="e">
        <f>#REF!/C120</f>
        <v>#REF!</v>
      </c>
      <c r="L120" s="26" t="e">
        <f>#REF!-C120</f>
        <v>#REF!</v>
      </c>
    </row>
    <row r="121" spans="1:12" ht="15.75" hidden="1">
      <c r="A121" s="58"/>
      <c r="B121" s="59" t="s">
        <v>199</v>
      </c>
      <c r="C121" s="91">
        <v>3145</v>
      </c>
      <c r="D121" s="91"/>
      <c r="E121" s="91"/>
      <c r="F121" s="91"/>
      <c r="G121" s="91"/>
      <c r="H121" s="91">
        <v>2136</v>
      </c>
      <c r="I121" s="91"/>
      <c r="J121" s="91"/>
      <c r="K121" s="25" t="e">
        <f>#REF!/J121</f>
        <v>#REF!</v>
      </c>
      <c r="L121" s="60" t="e">
        <f>#REF!-J121</f>
        <v>#REF!</v>
      </c>
    </row>
    <row r="122" spans="1:12" ht="15.75" hidden="1">
      <c r="A122" s="58"/>
      <c r="B122" s="59" t="s">
        <v>200</v>
      </c>
      <c r="C122" s="91">
        <v>1420</v>
      </c>
      <c r="D122" s="91"/>
      <c r="E122" s="91"/>
      <c r="F122" s="91"/>
      <c r="G122" s="91"/>
      <c r="H122" s="91">
        <v>851</v>
      </c>
      <c r="I122" s="91"/>
      <c r="J122" s="91"/>
      <c r="K122" s="25" t="e">
        <f>#REF!/J122</f>
        <v>#REF!</v>
      </c>
      <c r="L122" s="60" t="e">
        <f>#REF!-J122</f>
        <v>#REF!</v>
      </c>
    </row>
    <row r="123" spans="1:12" ht="15.75" hidden="1">
      <c r="A123" s="58"/>
      <c r="B123" s="59" t="s">
        <v>201</v>
      </c>
      <c r="C123" s="91">
        <v>477</v>
      </c>
      <c r="D123" s="91"/>
      <c r="E123" s="91"/>
      <c r="F123" s="91"/>
      <c r="G123" s="91"/>
      <c r="H123" s="91">
        <v>304</v>
      </c>
      <c r="I123" s="91"/>
      <c r="J123" s="91"/>
      <c r="K123" s="25" t="e">
        <f>#REF!/J123</f>
        <v>#REF!</v>
      </c>
      <c r="L123" s="60" t="e">
        <f>#REF!-J123</f>
        <v>#REF!</v>
      </c>
    </row>
    <row r="124" spans="1:12" ht="22.5" customHeight="1" hidden="1">
      <c r="A124" s="58"/>
      <c r="B124" s="59" t="s">
        <v>202</v>
      </c>
      <c r="C124" s="91">
        <v>978</v>
      </c>
      <c r="D124" s="91"/>
      <c r="E124" s="91"/>
      <c r="F124" s="91"/>
      <c r="G124" s="91"/>
      <c r="H124" s="91">
        <v>595</v>
      </c>
      <c r="I124" s="91"/>
      <c r="J124" s="91"/>
      <c r="K124" s="25" t="e">
        <f>#REF!/J124</f>
        <v>#REF!</v>
      </c>
      <c r="L124" s="60" t="e">
        <f>#REF!-J124</f>
        <v>#REF!</v>
      </c>
    </row>
    <row r="125" spans="1:12" ht="33" customHeight="1" hidden="1">
      <c r="A125" s="58"/>
      <c r="B125" s="59" t="s">
        <v>203</v>
      </c>
      <c r="C125" s="91">
        <v>134</v>
      </c>
      <c r="D125" s="91"/>
      <c r="E125" s="91"/>
      <c r="F125" s="91"/>
      <c r="G125" s="91"/>
      <c r="H125" s="91">
        <v>80</v>
      </c>
      <c r="I125" s="91"/>
      <c r="J125" s="91"/>
      <c r="K125" s="25" t="e">
        <f>#REF!/J125</f>
        <v>#REF!</v>
      </c>
      <c r="L125" s="60" t="e">
        <f>#REF!-J125</f>
        <v>#REF!</v>
      </c>
    </row>
    <row r="126" spans="1:12" ht="15.75" hidden="1">
      <c r="A126" s="58"/>
      <c r="B126" s="59" t="s">
        <v>204</v>
      </c>
      <c r="C126" s="91">
        <v>1217</v>
      </c>
      <c r="D126" s="91"/>
      <c r="E126" s="91"/>
      <c r="F126" s="91"/>
      <c r="G126" s="91"/>
      <c r="H126" s="91">
        <v>595</v>
      </c>
      <c r="I126" s="91"/>
      <c r="J126" s="91"/>
      <c r="K126" s="25" t="e">
        <f>#REF!/J126</f>
        <v>#REF!</v>
      </c>
      <c r="L126" s="60" t="e">
        <f>#REF!-J126</f>
        <v>#REF!</v>
      </c>
    </row>
    <row r="127" spans="1:12" ht="34.5" customHeight="1" hidden="1">
      <c r="A127" s="58"/>
      <c r="B127" s="61" t="s">
        <v>205</v>
      </c>
      <c r="C127" s="91">
        <v>157</v>
      </c>
      <c r="D127" s="91"/>
      <c r="E127" s="91"/>
      <c r="F127" s="91"/>
      <c r="G127" s="91"/>
      <c r="H127" s="91">
        <v>74</v>
      </c>
      <c r="I127" s="91"/>
      <c r="J127" s="91"/>
      <c r="K127" s="25" t="e">
        <f>#REF!/J127</f>
        <v>#REF!</v>
      </c>
      <c r="L127" s="60" t="e">
        <f>#REF!-J127</f>
        <v>#REF!</v>
      </c>
    </row>
    <row r="128" spans="1:12" ht="18.75" customHeight="1" hidden="1">
      <c r="A128" s="57" t="s">
        <v>206</v>
      </c>
      <c r="B128" s="56" t="s">
        <v>207</v>
      </c>
      <c r="C128" s="90">
        <f aca="true" t="shared" si="10" ref="C128:J128">SUM(C129:C132)</f>
        <v>0</v>
      </c>
      <c r="D128" s="90"/>
      <c r="E128" s="90"/>
      <c r="F128" s="90"/>
      <c r="G128" s="90">
        <f t="shared" si="10"/>
        <v>0</v>
      </c>
      <c r="H128" s="90">
        <f t="shared" si="10"/>
        <v>0</v>
      </c>
      <c r="I128" s="90">
        <f t="shared" si="10"/>
        <v>0</v>
      </c>
      <c r="J128" s="90">
        <f t="shared" si="10"/>
        <v>0</v>
      </c>
      <c r="K128" s="40" t="e">
        <f>#REF!/J128</f>
        <v>#REF!</v>
      </c>
      <c r="L128" s="40" t="e">
        <f>#REF!-J128</f>
        <v>#REF!</v>
      </c>
    </row>
    <row r="129" spans="1:12" ht="31.5" hidden="1">
      <c r="A129" s="58" t="s">
        <v>208</v>
      </c>
      <c r="B129" s="59" t="s">
        <v>209</v>
      </c>
      <c r="C129" s="91">
        <v>0</v>
      </c>
      <c r="D129" s="91"/>
      <c r="E129" s="91"/>
      <c r="F129" s="91"/>
      <c r="G129" s="91"/>
      <c r="H129" s="91"/>
      <c r="I129" s="91"/>
      <c r="J129" s="91"/>
      <c r="K129" s="25" t="e">
        <f>#REF!/J129</f>
        <v>#REF!</v>
      </c>
      <c r="L129" s="60" t="e">
        <f>#REF!-J129</f>
        <v>#REF!</v>
      </c>
    </row>
    <row r="130" spans="1:12" ht="30.75" customHeight="1" hidden="1">
      <c r="A130" s="58" t="s">
        <v>210</v>
      </c>
      <c r="B130" s="59" t="s">
        <v>211</v>
      </c>
      <c r="C130" s="91"/>
      <c r="D130" s="91"/>
      <c r="E130" s="91"/>
      <c r="F130" s="91"/>
      <c r="G130" s="91"/>
      <c r="H130" s="91"/>
      <c r="I130" s="91"/>
      <c r="J130" s="91"/>
      <c r="K130" s="25" t="e">
        <f>#REF!/C130</f>
        <v>#REF!</v>
      </c>
      <c r="L130" s="26" t="e">
        <f>#REF!-C130</f>
        <v>#REF!</v>
      </c>
    </row>
    <row r="131" spans="1:12" ht="31.5" hidden="1">
      <c r="A131" s="58" t="s">
        <v>212</v>
      </c>
      <c r="B131" s="59" t="s">
        <v>213</v>
      </c>
      <c r="C131" s="91">
        <v>0</v>
      </c>
      <c r="D131" s="91"/>
      <c r="E131" s="91"/>
      <c r="F131" s="91"/>
      <c r="G131" s="91"/>
      <c r="H131" s="91">
        <v>0</v>
      </c>
      <c r="I131" s="91"/>
      <c r="J131" s="91"/>
      <c r="K131" s="25" t="e">
        <f>#REF!/J131</f>
        <v>#REF!</v>
      </c>
      <c r="L131" s="60" t="e">
        <f>#REF!-J131</f>
        <v>#REF!</v>
      </c>
    </row>
    <row r="132" spans="1:12" ht="31.5" hidden="1">
      <c r="A132" s="58" t="s">
        <v>214</v>
      </c>
      <c r="B132" s="59" t="s">
        <v>215</v>
      </c>
      <c r="C132" s="91">
        <v>0</v>
      </c>
      <c r="D132" s="91"/>
      <c r="E132" s="91"/>
      <c r="F132" s="91"/>
      <c r="G132" s="91"/>
      <c r="H132" s="91">
        <v>0</v>
      </c>
      <c r="I132" s="91"/>
      <c r="J132" s="91"/>
      <c r="K132" s="25" t="e">
        <f>#REF!/J132</f>
        <v>#REF!</v>
      </c>
      <c r="L132" s="60" t="e">
        <f>#REF!-J132</f>
        <v>#REF!</v>
      </c>
    </row>
    <row r="133" spans="1:12" ht="15.75" hidden="1">
      <c r="A133" s="57" t="s">
        <v>216</v>
      </c>
      <c r="B133" s="56" t="s">
        <v>217</v>
      </c>
      <c r="C133" s="90">
        <f aca="true" t="shared" si="11" ref="C133:J133">SUM(C134:C142)</f>
        <v>552000</v>
      </c>
      <c r="D133" s="90"/>
      <c r="E133" s="90"/>
      <c r="F133" s="90"/>
      <c r="G133" s="90">
        <f t="shared" si="11"/>
        <v>107100</v>
      </c>
      <c r="H133" s="90">
        <f t="shared" si="11"/>
        <v>71400</v>
      </c>
      <c r="I133" s="90">
        <f t="shared" si="11"/>
        <v>0</v>
      </c>
      <c r="J133" s="90">
        <f t="shared" si="11"/>
        <v>0</v>
      </c>
      <c r="K133" s="40" t="e">
        <f>#REF!/J133</f>
        <v>#REF!</v>
      </c>
      <c r="L133" s="40" t="e">
        <f>#REF!-J133</f>
        <v>#REF!</v>
      </c>
    </row>
    <row r="134" spans="1:12" ht="15.75" hidden="1">
      <c r="A134" s="58" t="s">
        <v>218</v>
      </c>
      <c r="B134" s="59" t="s">
        <v>219</v>
      </c>
      <c r="C134" s="91"/>
      <c r="D134" s="91"/>
      <c r="E134" s="91"/>
      <c r="F134" s="91"/>
      <c r="G134" s="91"/>
      <c r="H134" s="91">
        <f>G134/3*2</f>
        <v>0</v>
      </c>
      <c r="I134" s="91"/>
      <c r="J134" s="91"/>
      <c r="K134" s="25" t="e">
        <f>#REF!/C134</f>
        <v>#REF!</v>
      </c>
      <c r="L134" s="26" t="e">
        <f>#REF!-C134</f>
        <v>#REF!</v>
      </c>
    </row>
    <row r="135" spans="1:12" ht="15.75" hidden="1">
      <c r="A135" s="58" t="s">
        <v>220</v>
      </c>
      <c r="B135" s="59" t="s">
        <v>221</v>
      </c>
      <c r="C135" s="91">
        <v>552000</v>
      </c>
      <c r="D135" s="91"/>
      <c r="E135" s="91"/>
      <c r="F135" s="91"/>
      <c r="G135" s="91">
        <v>107100</v>
      </c>
      <c r="H135" s="91">
        <f>G135/3*2</f>
        <v>71400</v>
      </c>
      <c r="I135" s="91"/>
      <c r="J135" s="91"/>
      <c r="K135" s="25" t="e">
        <f>#REF!/C135</f>
        <v>#REF!</v>
      </c>
      <c r="L135" s="26" t="e">
        <f>#REF!-C135</f>
        <v>#REF!</v>
      </c>
    </row>
    <row r="136" spans="1:12" ht="31.5" hidden="1">
      <c r="A136" s="58" t="s">
        <v>222</v>
      </c>
      <c r="B136" s="59" t="s">
        <v>223</v>
      </c>
      <c r="C136" s="91"/>
      <c r="D136" s="91"/>
      <c r="E136" s="91"/>
      <c r="F136" s="91"/>
      <c r="G136" s="91"/>
      <c r="H136" s="91"/>
      <c r="I136" s="91"/>
      <c r="J136" s="91"/>
      <c r="K136" s="25" t="e">
        <f>#REF!/C136</f>
        <v>#REF!</v>
      </c>
      <c r="L136" s="26" t="e">
        <f>#REF!-C136</f>
        <v>#REF!</v>
      </c>
    </row>
    <row r="137" spans="1:12" ht="31.5" hidden="1">
      <c r="A137" s="58" t="s">
        <v>224</v>
      </c>
      <c r="B137" s="59" t="s">
        <v>225</v>
      </c>
      <c r="C137" s="91"/>
      <c r="D137" s="91"/>
      <c r="E137" s="91"/>
      <c r="F137" s="91"/>
      <c r="G137" s="91"/>
      <c r="H137" s="91"/>
      <c r="I137" s="91"/>
      <c r="J137" s="91"/>
      <c r="K137" s="25" t="e">
        <f>#REF!/C137</f>
        <v>#REF!</v>
      </c>
      <c r="L137" s="26" t="e">
        <f>#REF!-C137</f>
        <v>#REF!</v>
      </c>
    </row>
    <row r="138" spans="1:12" ht="31.5" hidden="1">
      <c r="A138" s="58" t="s">
        <v>226</v>
      </c>
      <c r="B138" s="59" t="s">
        <v>227</v>
      </c>
      <c r="C138" s="91"/>
      <c r="D138" s="91"/>
      <c r="E138" s="91"/>
      <c r="F138" s="91"/>
      <c r="G138" s="91"/>
      <c r="H138" s="91"/>
      <c r="I138" s="91"/>
      <c r="J138" s="91"/>
      <c r="K138" s="25" t="e">
        <f>#REF!/C138</f>
        <v>#REF!</v>
      </c>
      <c r="L138" s="26" t="e">
        <f>#REF!-C138</f>
        <v>#REF!</v>
      </c>
    </row>
    <row r="139" spans="1:12" ht="15.75" hidden="1">
      <c r="A139" s="58" t="s">
        <v>228</v>
      </c>
      <c r="B139" s="59" t="s">
        <v>229</v>
      </c>
      <c r="C139" s="91"/>
      <c r="D139" s="91"/>
      <c r="E139" s="91"/>
      <c r="F139" s="91"/>
      <c r="G139" s="91"/>
      <c r="H139" s="91"/>
      <c r="I139" s="91"/>
      <c r="J139" s="91"/>
      <c r="K139" s="25" t="e">
        <f>#REF!/C139</f>
        <v>#REF!</v>
      </c>
      <c r="L139" s="26" t="e">
        <f>#REF!-C139</f>
        <v>#REF!</v>
      </c>
    </row>
    <row r="140" spans="1:12" ht="18.75" customHeight="1" hidden="1">
      <c r="A140" s="58" t="s">
        <v>230</v>
      </c>
      <c r="B140" s="59" t="s">
        <v>231</v>
      </c>
      <c r="C140" s="91"/>
      <c r="D140" s="91"/>
      <c r="E140" s="91"/>
      <c r="F140" s="91"/>
      <c r="G140" s="91"/>
      <c r="H140" s="91"/>
      <c r="I140" s="91"/>
      <c r="J140" s="91"/>
      <c r="K140" s="25" t="e">
        <f>#REF!/C140</f>
        <v>#REF!</v>
      </c>
      <c r="L140" s="26" t="e">
        <f>#REF!-C140</f>
        <v>#REF!</v>
      </c>
    </row>
    <row r="141" spans="1:12" ht="31.5" hidden="1">
      <c r="A141" s="58" t="s">
        <v>232</v>
      </c>
      <c r="B141" s="59" t="s">
        <v>233</v>
      </c>
      <c r="C141" s="91"/>
      <c r="D141" s="91"/>
      <c r="E141" s="91"/>
      <c r="F141" s="91"/>
      <c r="G141" s="91"/>
      <c r="H141" s="91"/>
      <c r="I141" s="91"/>
      <c r="J141" s="91"/>
      <c r="K141" s="25" t="e">
        <f>#REF!/C141</f>
        <v>#REF!</v>
      </c>
      <c r="L141" s="26" t="e">
        <f>#REF!-C141</f>
        <v>#REF!</v>
      </c>
    </row>
    <row r="142" spans="1:12" ht="19.5" customHeight="1" hidden="1">
      <c r="A142" s="58" t="s">
        <v>234</v>
      </c>
      <c r="B142" s="59" t="s">
        <v>235</v>
      </c>
      <c r="C142" s="91"/>
      <c r="D142" s="91"/>
      <c r="E142" s="91"/>
      <c r="F142" s="91"/>
      <c r="G142" s="91"/>
      <c r="H142" s="91"/>
      <c r="I142" s="91"/>
      <c r="J142" s="91"/>
      <c r="K142" s="25" t="e">
        <f>#REF!/C142</f>
        <v>#REF!</v>
      </c>
      <c r="L142" s="26" t="e">
        <f>#REF!-C142</f>
        <v>#REF!</v>
      </c>
    </row>
    <row r="143" spans="1:12" ht="15.75" hidden="1">
      <c r="A143" s="58"/>
      <c r="B143" s="59" t="s">
        <v>236</v>
      </c>
      <c r="C143" s="91">
        <v>4779</v>
      </c>
      <c r="D143" s="91"/>
      <c r="E143" s="91"/>
      <c r="F143" s="91"/>
      <c r="G143" s="91"/>
      <c r="H143" s="91">
        <v>3157</v>
      </c>
      <c r="I143" s="91"/>
      <c r="J143" s="91"/>
      <c r="K143" s="25" t="e">
        <f>#REF!/J143</f>
        <v>#REF!</v>
      </c>
      <c r="L143" s="60" t="e">
        <f>#REF!-J143</f>
        <v>#REF!</v>
      </c>
    </row>
    <row r="144" spans="1:12" ht="15.75" hidden="1">
      <c r="A144" s="58"/>
      <c r="B144" s="59" t="s">
        <v>237</v>
      </c>
      <c r="C144" s="91">
        <v>2342</v>
      </c>
      <c r="D144" s="91"/>
      <c r="E144" s="91"/>
      <c r="F144" s="91"/>
      <c r="G144" s="91"/>
      <c r="H144" s="91">
        <v>1352</v>
      </c>
      <c r="I144" s="91"/>
      <c r="J144" s="91"/>
      <c r="K144" s="25" t="e">
        <f>#REF!/J144</f>
        <v>#REF!</v>
      </c>
      <c r="L144" s="60" t="e">
        <f>#REF!-J144</f>
        <v>#REF!</v>
      </c>
    </row>
    <row r="145" spans="1:12" ht="30.75" hidden="1">
      <c r="A145" s="58"/>
      <c r="B145" s="59" t="s">
        <v>238</v>
      </c>
      <c r="C145" s="91">
        <v>3331</v>
      </c>
      <c r="D145" s="91"/>
      <c r="E145" s="91"/>
      <c r="F145" s="91"/>
      <c r="G145" s="91"/>
      <c r="H145" s="91">
        <v>1595</v>
      </c>
      <c r="I145" s="91"/>
      <c r="J145" s="91"/>
      <c r="K145" s="25" t="e">
        <f>#REF!/J145</f>
        <v>#REF!</v>
      </c>
      <c r="L145" s="60" t="e">
        <f>#REF!-J145</f>
        <v>#REF!</v>
      </c>
    </row>
    <row r="146" spans="1:12" ht="15.75" hidden="1">
      <c r="A146" s="58"/>
      <c r="B146" s="59" t="s">
        <v>239</v>
      </c>
      <c r="C146" s="91">
        <v>1420</v>
      </c>
      <c r="D146" s="91"/>
      <c r="E146" s="91"/>
      <c r="F146" s="91"/>
      <c r="G146" s="91"/>
      <c r="H146" s="91">
        <v>722</v>
      </c>
      <c r="I146" s="91"/>
      <c r="J146" s="91"/>
      <c r="K146" s="25" t="e">
        <f>#REF!/J146</f>
        <v>#REF!</v>
      </c>
      <c r="L146" s="60" t="e">
        <f>#REF!-J146</f>
        <v>#REF!</v>
      </c>
    </row>
    <row r="147" spans="1:12" ht="31.5" hidden="1">
      <c r="A147" s="57" t="s">
        <v>240</v>
      </c>
      <c r="B147" s="56" t="s">
        <v>241</v>
      </c>
      <c r="C147" s="90">
        <f aca="true" t="shared" si="12" ref="C147:J147">SUM(C148:C153)</f>
        <v>286000</v>
      </c>
      <c r="D147" s="90"/>
      <c r="E147" s="90"/>
      <c r="F147" s="90"/>
      <c r="G147" s="90">
        <f t="shared" si="12"/>
        <v>51800</v>
      </c>
      <c r="H147" s="90">
        <f t="shared" si="12"/>
        <v>34533.333333333336</v>
      </c>
      <c r="I147" s="90">
        <f t="shared" si="12"/>
        <v>0</v>
      </c>
      <c r="J147" s="90">
        <f t="shared" si="12"/>
        <v>0</v>
      </c>
      <c r="K147" s="40" t="e">
        <f>#REF!/J147</f>
        <v>#REF!</v>
      </c>
      <c r="L147" s="40" t="e">
        <f>#REF!-J147</f>
        <v>#REF!</v>
      </c>
    </row>
    <row r="148" spans="1:12" ht="15.75" hidden="1">
      <c r="A148" s="58" t="s">
        <v>242</v>
      </c>
      <c r="B148" s="59" t="s">
        <v>243</v>
      </c>
      <c r="C148" s="91">
        <v>286000</v>
      </c>
      <c r="D148" s="91"/>
      <c r="E148" s="91"/>
      <c r="F148" s="91"/>
      <c r="G148" s="91">
        <v>51800</v>
      </c>
      <c r="H148" s="91">
        <f>G148/3*2</f>
        <v>34533.333333333336</v>
      </c>
      <c r="I148" s="91"/>
      <c r="J148" s="91"/>
      <c r="K148" s="25" t="e">
        <f>#REF!/C148</f>
        <v>#REF!</v>
      </c>
      <c r="L148" s="26" t="e">
        <f>#REF!-C148</f>
        <v>#REF!</v>
      </c>
    </row>
    <row r="149" spans="1:12" ht="15.75" hidden="1">
      <c r="A149" s="58" t="s">
        <v>244</v>
      </c>
      <c r="B149" s="59" t="s">
        <v>245</v>
      </c>
      <c r="C149" s="91"/>
      <c r="D149" s="91"/>
      <c r="E149" s="91"/>
      <c r="F149" s="91"/>
      <c r="G149" s="91"/>
      <c r="H149" s="91"/>
      <c r="I149" s="91"/>
      <c r="J149" s="91"/>
      <c r="K149" s="25" t="e">
        <f>#REF!/C149</f>
        <v>#REF!</v>
      </c>
      <c r="L149" s="26" t="e">
        <f>#REF!-C149</f>
        <v>#REF!</v>
      </c>
    </row>
    <row r="150" spans="1:12" ht="15.75" hidden="1">
      <c r="A150" s="58" t="s">
        <v>246</v>
      </c>
      <c r="B150" s="59" t="s">
        <v>247</v>
      </c>
      <c r="C150" s="91"/>
      <c r="D150" s="91"/>
      <c r="E150" s="91"/>
      <c r="F150" s="91"/>
      <c r="G150" s="91"/>
      <c r="H150" s="91"/>
      <c r="I150" s="91"/>
      <c r="J150" s="91"/>
      <c r="K150" s="25" t="e">
        <f>#REF!/C150</f>
        <v>#REF!</v>
      </c>
      <c r="L150" s="26" t="e">
        <f>#REF!-C150</f>
        <v>#REF!</v>
      </c>
    </row>
    <row r="151" spans="1:12" ht="22.5" customHeight="1" hidden="1">
      <c r="A151" s="58" t="s">
        <v>248</v>
      </c>
      <c r="B151" s="59" t="s">
        <v>249</v>
      </c>
      <c r="C151" s="91"/>
      <c r="D151" s="91"/>
      <c r="E151" s="91"/>
      <c r="F151" s="91"/>
      <c r="G151" s="91"/>
      <c r="H151" s="91"/>
      <c r="I151" s="91"/>
      <c r="J151" s="91"/>
      <c r="K151" s="25" t="e">
        <f>#REF!/C151</f>
        <v>#REF!</v>
      </c>
      <c r="L151" s="26" t="e">
        <f>#REF!-C151</f>
        <v>#REF!</v>
      </c>
    </row>
    <row r="152" spans="1:12" ht="37.5" customHeight="1" hidden="1">
      <c r="A152" s="58" t="s">
        <v>250</v>
      </c>
      <c r="B152" s="59" t="s">
        <v>251</v>
      </c>
      <c r="C152" s="91"/>
      <c r="D152" s="91"/>
      <c r="E152" s="91"/>
      <c r="F152" s="91"/>
      <c r="G152" s="91"/>
      <c r="H152" s="91"/>
      <c r="I152" s="91"/>
      <c r="J152" s="91"/>
      <c r="K152" s="25" t="e">
        <f>#REF!/C152</f>
        <v>#REF!</v>
      </c>
      <c r="L152" s="26" t="e">
        <f>#REF!-C152</f>
        <v>#REF!</v>
      </c>
    </row>
    <row r="153" spans="1:12" ht="18.75" customHeight="1" hidden="1">
      <c r="A153" s="58" t="s">
        <v>252</v>
      </c>
      <c r="B153" s="59" t="s">
        <v>253</v>
      </c>
      <c r="C153" s="91"/>
      <c r="D153" s="91"/>
      <c r="E153" s="91"/>
      <c r="F153" s="91"/>
      <c r="G153" s="91"/>
      <c r="H153" s="91"/>
      <c r="I153" s="91"/>
      <c r="J153" s="91"/>
      <c r="K153" s="25" t="e">
        <f>#REF!/C153</f>
        <v>#REF!</v>
      </c>
      <c r="L153" s="26" t="e">
        <f>#REF!-C153</f>
        <v>#REF!</v>
      </c>
    </row>
    <row r="154" spans="1:12" ht="15.75" hidden="1">
      <c r="A154" s="58"/>
      <c r="B154" s="59" t="s">
        <v>254</v>
      </c>
      <c r="C154" s="91">
        <v>374</v>
      </c>
      <c r="D154" s="91"/>
      <c r="E154" s="91"/>
      <c r="F154" s="91"/>
      <c r="G154" s="91"/>
      <c r="H154" s="91">
        <v>184</v>
      </c>
      <c r="I154" s="91"/>
      <c r="J154" s="91"/>
      <c r="K154" s="25" t="e">
        <f>#REF!/J154</f>
        <v>#REF!</v>
      </c>
      <c r="L154" s="26" t="e">
        <f>#REF!-C154</f>
        <v>#REF!</v>
      </c>
    </row>
    <row r="155" spans="1:12" ht="15.75" hidden="1">
      <c r="A155" s="57" t="s">
        <v>255</v>
      </c>
      <c r="B155" s="56" t="s">
        <v>256</v>
      </c>
      <c r="C155" s="90">
        <f aca="true" t="shared" si="13" ref="C155:J155">SUM(C156:C159)</f>
        <v>0</v>
      </c>
      <c r="D155" s="90"/>
      <c r="E155" s="90"/>
      <c r="F155" s="90"/>
      <c r="G155" s="90">
        <f t="shared" si="13"/>
        <v>0</v>
      </c>
      <c r="H155" s="90">
        <f t="shared" si="13"/>
        <v>0</v>
      </c>
      <c r="I155" s="90">
        <f t="shared" si="13"/>
        <v>0</v>
      </c>
      <c r="J155" s="90">
        <f t="shared" si="13"/>
        <v>0</v>
      </c>
      <c r="K155" s="40" t="e">
        <f>#REF!/J155</f>
        <v>#REF!</v>
      </c>
      <c r="L155" s="40" t="e">
        <f>#REF!-J155</f>
        <v>#REF!</v>
      </c>
    </row>
    <row r="156" spans="1:12" ht="15.75" hidden="1">
      <c r="A156" s="58" t="s">
        <v>257</v>
      </c>
      <c r="B156" s="59" t="s">
        <v>258</v>
      </c>
      <c r="C156" s="91"/>
      <c r="D156" s="91"/>
      <c r="E156" s="91"/>
      <c r="F156" s="91"/>
      <c r="G156" s="91"/>
      <c r="H156" s="91"/>
      <c r="I156" s="91"/>
      <c r="J156" s="91"/>
      <c r="K156" s="25" t="e">
        <f>#REF!/C156</f>
        <v>#REF!</v>
      </c>
      <c r="L156" s="26" t="e">
        <f>#REF!-C156</f>
        <v>#REF!</v>
      </c>
    </row>
    <row r="157" spans="1:12" ht="15.75" hidden="1">
      <c r="A157" s="58" t="s">
        <v>259</v>
      </c>
      <c r="B157" s="59" t="s">
        <v>260</v>
      </c>
      <c r="C157" s="91"/>
      <c r="D157" s="91"/>
      <c r="E157" s="91"/>
      <c r="F157" s="91"/>
      <c r="G157" s="91"/>
      <c r="H157" s="91"/>
      <c r="I157" s="91"/>
      <c r="J157" s="91"/>
      <c r="K157" s="25" t="e">
        <f>#REF!/C157</f>
        <v>#REF!</v>
      </c>
      <c r="L157" s="26" t="e">
        <f>#REF!-C157</f>
        <v>#REF!</v>
      </c>
    </row>
    <row r="158" spans="1:12" ht="31.5" hidden="1">
      <c r="A158" s="58" t="s">
        <v>261</v>
      </c>
      <c r="B158" s="59" t="s">
        <v>262</v>
      </c>
      <c r="C158" s="91"/>
      <c r="D158" s="91"/>
      <c r="E158" s="91"/>
      <c r="F158" s="91"/>
      <c r="G158" s="91"/>
      <c r="H158" s="91"/>
      <c r="I158" s="91"/>
      <c r="J158" s="91"/>
      <c r="K158" s="25" t="e">
        <f>#REF!/C158</f>
        <v>#REF!</v>
      </c>
      <c r="L158" s="26" t="e">
        <f>#REF!-C158</f>
        <v>#REF!</v>
      </c>
    </row>
    <row r="159" spans="1:12" ht="31.5" hidden="1">
      <c r="A159" s="58" t="s">
        <v>263</v>
      </c>
      <c r="B159" s="59" t="s">
        <v>264</v>
      </c>
      <c r="C159" s="91"/>
      <c r="D159" s="91"/>
      <c r="E159" s="91"/>
      <c r="F159" s="91"/>
      <c r="G159" s="91"/>
      <c r="H159" s="91"/>
      <c r="I159" s="91"/>
      <c r="J159" s="91"/>
      <c r="K159" s="25" t="e">
        <f>#REF!/C159</f>
        <v>#REF!</v>
      </c>
      <c r="L159" s="26" t="e">
        <f>#REF!-C159</f>
        <v>#REF!</v>
      </c>
    </row>
    <row r="160" spans="1:12" ht="15.75" hidden="1">
      <c r="A160" s="57" t="s">
        <v>265</v>
      </c>
      <c r="B160" s="56" t="s">
        <v>266</v>
      </c>
      <c r="C160" s="90">
        <f aca="true" t="shared" si="14" ref="C160:J160">C161</f>
        <v>0</v>
      </c>
      <c r="D160" s="90"/>
      <c r="E160" s="90"/>
      <c r="F160" s="90"/>
      <c r="G160" s="90">
        <f t="shared" si="14"/>
        <v>0</v>
      </c>
      <c r="H160" s="90">
        <f t="shared" si="14"/>
        <v>0</v>
      </c>
      <c r="I160" s="90">
        <f t="shared" si="14"/>
        <v>0</v>
      </c>
      <c r="J160" s="90">
        <f t="shared" si="14"/>
        <v>0</v>
      </c>
      <c r="K160" s="40" t="e">
        <f>#REF!/J160</f>
        <v>#REF!</v>
      </c>
      <c r="L160" s="40" t="e">
        <f>#REF!-J160</f>
        <v>#REF!</v>
      </c>
    </row>
    <row r="161" spans="1:12" ht="31.5" hidden="1">
      <c r="A161" s="58" t="s">
        <v>267</v>
      </c>
      <c r="B161" s="59" t="s">
        <v>268</v>
      </c>
      <c r="C161" s="91"/>
      <c r="D161" s="91"/>
      <c r="E161" s="91"/>
      <c r="F161" s="91"/>
      <c r="G161" s="91"/>
      <c r="H161" s="91">
        <f>G161/3*2</f>
        <v>0</v>
      </c>
      <c r="I161" s="91"/>
      <c r="J161" s="91"/>
      <c r="K161" s="25" t="e">
        <f>#REF!/C161</f>
        <v>#REF!</v>
      </c>
      <c r="L161" s="26" t="e">
        <f>#REF!-C161</f>
        <v>#REF!</v>
      </c>
    </row>
    <row r="162" spans="1:12" ht="15.75" hidden="1">
      <c r="A162" s="58"/>
      <c r="B162" s="59" t="s">
        <v>269</v>
      </c>
      <c r="C162" s="91"/>
      <c r="D162" s="91"/>
      <c r="E162" s="91"/>
      <c r="F162" s="91"/>
      <c r="G162" s="91"/>
      <c r="H162" s="91"/>
      <c r="I162" s="91"/>
      <c r="J162" s="91"/>
      <c r="K162" s="25" t="e">
        <f>#REF!/J162</f>
        <v>#REF!</v>
      </c>
      <c r="L162" s="60" t="e">
        <f>#REF!-J162</f>
        <v>#REF!</v>
      </c>
    </row>
    <row r="163" spans="1:12" ht="18.75" customHeight="1" hidden="1">
      <c r="A163" s="58"/>
      <c r="B163" s="59" t="s">
        <v>270</v>
      </c>
      <c r="C163" s="91"/>
      <c r="D163" s="91"/>
      <c r="E163" s="91"/>
      <c r="F163" s="91"/>
      <c r="G163" s="91"/>
      <c r="H163" s="91"/>
      <c r="I163" s="91"/>
      <c r="J163" s="91"/>
      <c r="K163" s="25" t="e">
        <f>#REF!/J163</f>
        <v>#REF!</v>
      </c>
      <c r="L163" s="60" t="e">
        <f>#REF!-J163</f>
        <v>#REF!</v>
      </c>
    </row>
    <row r="164" spans="1:12" ht="15.75" hidden="1">
      <c r="A164" s="58"/>
      <c r="B164" s="59" t="s">
        <v>271</v>
      </c>
      <c r="C164" s="91"/>
      <c r="D164" s="91"/>
      <c r="E164" s="91"/>
      <c r="F164" s="91"/>
      <c r="G164" s="91"/>
      <c r="H164" s="91"/>
      <c r="I164" s="91"/>
      <c r="J164" s="91"/>
      <c r="K164" s="25" t="e">
        <f>#REF!/J164</f>
        <v>#REF!</v>
      </c>
      <c r="L164" s="60" t="e">
        <f>#REF!-J164</f>
        <v>#REF!</v>
      </c>
    </row>
    <row r="165" spans="1:12" ht="15.75" hidden="1">
      <c r="A165" s="57" t="s">
        <v>272</v>
      </c>
      <c r="B165" s="56" t="s">
        <v>273</v>
      </c>
      <c r="C165" s="90">
        <f aca="true" t="shared" si="15" ref="C165:J165">C166</f>
        <v>54000</v>
      </c>
      <c r="D165" s="90"/>
      <c r="E165" s="90"/>
      <c r="F165" s="90"/>
      <c r="G165" s="90">
        <f t="shared" si="15"/>
        <v>10000</v>
      </c>
      <c r="H165" s="90">
        <f t="shared" si="15"/>
        <v>6666.666666666667</v>
      </c>
      <c r="I165" s="90">
        <f t="shared" si="15"/>
        <v>0</v>
      </c>
      <c r="J165" s="90">
        <f t="shared" si="15"/>
        <v>0</v>
      </c>
      <c r="K165" s="40" t="e">
        <f>#REF!/J165</f>
        <v>#REF!</v>
      </c>
      <c r="L165" s="40" t="e">
        <f>#REF!-J165</f>
        <v>#REF!</v>
      </c>
    </row>
    <row r="166" spans="1:12" ht="31.5" hidden="1">
      <c r="A166" s="58" t="s">
        <v>274</v>
      </c>
      <c r="B166" s="59" t="s">
        <v>275</v>
      </c>
      <c r="C166" s="91">
        <v>54000</v>
      </c>
      <c r="D166" s="91"/>
      <c r="E166" s="91"/>
      <c r="F166" s="91"/>
      <c r="G166" s="91">
        <v>10000</v>
      </c>
      <c r="H166" s="91">
        <f>G166/3*2</f>
        <v>6666.666666666667</v>
      </c>
      <c r="I166" s="91"/>
      <c r="J166" s="91"/>
      <c r="K166" s="25" t="e">
        <f>#REF!/C166</f>
        <v>#REF!</v>
      </c>
      <c r="L166" s="26" t="e">
        <f>#REF!-C166</f>
        <v>#REF!</v>
      </c>
    </row>
    <row r="167" spans="1:12" ht="21" customHeight="1" hidden="1">
      <c r="A167" s="62" t="s">
        <v>276</v>
      </c>
      <c r="B167" s="63" t="s">
        <v>277</v>
      </c>
      <c r="C167" s="90">
        <f aca="true" t="shared" si="16" ref="C167:J167">C65+C91+C100+C109+C128+C133+C147+C155+C160+C165</f>
        <v>1674000</v>
      </c>
      <c r="D167" s="90"/>
      <c r="E167" s="90"/>
      <c r="F167" s="90"/>
      <c r="G167" s="90">
        <f t="shared" si="16"/>
        <v>310300</v>
      </c>
      <c r="H167" s="90">
        <f t="shared" si="16"/>
        <v>206866.66666666666</v>
      </c>
      <c r="I167" s="90">
        <f t="shared" si="16"/>
        <v>0</v>
      </c>
      <c r="J167" s="90">
        <f t="shared" si="16"/>
        <v>0</v>
      </c>
      <c r="K167" s="40" t="e">
        <f>#REF!/J167</f>
        <v>#REF!</v>
      </c>
      <c r="L167" s="40" t="e">
        <f>#REF!-J167</f>
        <v>#REF!</v>
      </c>
    </row>
    <row r="168" spans="1:12" ht="65.25" customHeight="1" hidden="1">
      <c r="A168" s="64" t="s">
        <v>278</v>
      </c>
      <c r="B168" s="65" t="s">
        <v>279</v>
      </c>
      <c r="C168" s="92">
        <f>C63-C167</f>
        <v>-373033</v>
      </c>
      <c r="D168" s="92"/>
      <c r="E168" s="92"/>
      <c r="F168" s="92"/>
      <c r="G168" s="92">
        <f>G63-G167</f>
        <v>-72002</v>
      </c>
      <c r="H168" s="92">
        <f>H63-H167</f>
        <v>-48008.66666666666</v>
      </c>
      <c r="I168" s="92"/>
      <c r="J168" s="92">
        <f>J63-J167</f>
        <v>0</v>
      </c>
      <c r="K168" s="67"/>
      <c r="L168" s="66"/>
    </row>
    <row r="169" spans="1:12" ht="33" customHeight="1" hidden="1">
      <c r="A169" s="211" t="s">
        <v>280</v>
      </c>
      <c r="B169" s="212"/>
      <c r="C169" s="212"/>
      <c r="D169" s="212"/>
      <c r="E169" s="212"/>
      <c r="F169" s="212"/>
      <c r="G169" s="212"/>
      <c r="H169" s="212"/>
      <c r="I169" s="212"/>
      <c r="J169" s="212"/>
      <c r="K169" s="206"/>
      <c r="L169" s="206"/>
    </row>
    <row r="170" spans="1:12" ht="94.5" hidden="1">
      <c r="A170" s="69" t="s">
        <v>281</v>
      </c>
      <c r="B170" s="70" t="s">
        <v>282</v>
      </c>
      <c r="C170" s="71">
        <v>0</v>
      </c>
      <c r="D170" s="71"/>
      <c r="E170" s="71"/>
      <c r="F170" s="71"/>
      <c r="G170" s="71"/>
      <c r="H170" s="71">
        <v>0</v>
      </c>
      <c r="I170" s="71"/>
      <c r="J170" s="71"/>
      <c r="K170" s="72" t="e">
        <f>#REF!/C170</f>
        <v>#REF!</v>
      </c>
      <c r="L170" s="73" t="e">
        <f>#REF!-C170</f>
        <v>#REF!</v>
      </c>
    </row>
    <row r="171" spans="1:12" ht="189" customHeight="1" hidden="1">
      <c r="A171" s="69" t="s">
        <v>283</v>
      </c>
      <c r="B171" s="70" t="s">
        <v>284</v>
      </c>
      <c r="C171" s="74">
        <v>0</v>
      </c>
      <c r="D171" s="74"/>
      <c r="E171" s="74"/>
      <c r="F171" s="74"/>
      <c r="G171" s="74"/>
      <c r="H171" s="74">
        <v>0</v>
      </c>
      <c r="I171" s="74"/>
      <c r="J171" s="74"/>
      <c r="K171" s="27"/>
      <c r="L171" s="75" t="e">
        <f>#REF!-C171</f>
        <v>#REF!</v>
      </c>
    </row>
    <row r="172" spans="1:12" ht="47.25" hidden="1">
      <c r="A172" s="69" t="s">
        <v>285</v>
      </c>
      <c r="B172" s="70" t="s">
        <v>286</v>
      </c>
      <c r="C172" s="74">
        <v>5818</v>
      </c>
      <c r="D172" s="74"/>
      <c r="E172" s="74"/>
      <c r="F172" s="74"/>
      <c r="G172" s="74"/>
      <c r="H172" s="74">
        <v>1832</v>
      </c>
      <c r="I172" s="74"/>
      <c r="J172" s="74"/>
      <c r="K172" s="27" t="e">
        <f>#REF!/C172</f>
        <v>#REF!</v>
      </c>
      <c r="L172" s="75" t="e">
        <f>#REF!-C172</f>
        <v>#REF!</v>
      </c>
    </row>
    <row r="173" spans="1:12" ht="47.25" hidden="1">
      <c r="A173" s="69" t="s">
        <v>287</v>
      </c>
      <c r="B173" s="70" t="s">
        <v>288</v>
      </c>
      <c r="C173" s="74">
        <v>0</v>
      </c>
      <c r="D173" s="74"/>
      <c r="E173" s="74"/>
      <c r="F173" s="74"/>
      <c r="G173" s="74"/>
      <c r="H173" s="74">
        <v>0</v>
      </c>
      <c r="I173" s="74"/>
      <c r="J173" s="74"/>
      <c r="K173" s="27"/>
      <c r="L173" s="75" t="e">
        <f>#REF!-C173</f>
        <v>#REF!</v>
      </c>
    </row>
    <row r="174" spans="1:12" ht="63" hidden="1">
      <c r="A174" s="77" t="s">
        <v>289</v>
      </c>
      <c r="B174" s="78" t="s">
        <v>290</v>
      </c>
      <c r="C174" s="79">
        <v>0</v>
      </c>
      <c r="D174" s="79"/>
      <c r="E174" s="79"/>
      <c r="F174" s="79"/>
      <c r="G174" s="79"/>
      <c r="H174" s="79">
        <v>0</v>
      </c>
      <c r="I174" s="79"/>
      <c r="J174" s="79"/>
      <c r="K174" s="27" t="e">
        <f>#REF!/C174</f>
        <v>#REF!</v>
      </c>
      <c r="L174" s="75" t="e">
        <f>#REF!-C174</f>
        <v>#REF!</v>
      </c>
    </row>
    <row r="175" spans="1:12" ht="47.25" hidden="1">
      <c r="A175" s="77" t="s">
        <v>291</v>
      </c>
      <c r="B175" s="78" t="s">
        <v>292</v>
      </c>
      <c r="C175" s="79">
        <v>500</v>
      </c>
      <c r="D175" s="79"/>
      <c r="E175" s="79"/>
      <c r="F175" s="79"/>
      <c r="G175" s="79"/>
      <c r="H175" s="79">
        <v>30</v>
      </c>
      <c r="I175" s="79"/>
      <c r="J175" s="79"/>
      <c r="K175" s="27" t="e">
        <f>#REF!/C175</f>
        <v>#REF!</v>
      </c>
      <c r="L175" s="75" t="e">
        <f>#REF!-C175</f>
        <v>#REF!</v>
      </c>
    </row>
    <row r="176" spans="1:12" ht="21" hidden="1">
      <c r="A176" s="77" t="s">
        <v>293</v>
      </c>
      <c r="B176" s="78" t="s">
        <v>294</v>
      </c>
      <c r="C176" s="80">
        <f>C178-C177</f>
        <v>982</v>
      </c>
      <c r="D176" s="80"/>
      <c r="E176" s="80"/>
      <c r="F176" s="80"/>
      <c r="G176" s="80"/>
      <c r="H176" s="80">
        <f>H178-H177</f>
        <v>982</v>
      </c>
      <c r="I176" s="80"/>
      <c r="J176" s="80"/>
      <c r="K176" s="36" t="e">
        <f>#REF!/C176</f>
        <v>#REF!</v>
      </c>
      <c r="L176" s="81" t="e">
        <f>#REF!-C176</f>
        <v>#REF!</v>
      </c>
    </row>
    <row r="177" spans="1:12" ht="12.75" hidden="1">
      <c r="A177" s="77"/>
      <c r="B177" s="83" t="s">
        <v>295</v>
      </c>
      <c r="C177" s="84"/>
      <c r="D177" s="84"/>
      <c r="E177" s="84"/>
      <c r="F177" s="84"/>
      <c r="G177" s="84"/>
      <c r="H177" s="84"/>
      <c r="I177" s="84"/>
      <c r="J177" s="84"/>
      <c r="K177" s="27"/>
      <c r="L177" s="75" t="e">
        <f>#REF!-C177</f>
        <v>#REF!</v>
      </c>
    </row>
    <row r="178" spans="1:12" ht="12.75" hidden="1">
      <c r="A178" s="77"/>
      <c r="B178" s="83" t="s">
        <v>296</v>
      </c>
      <c r="C178" s="84">
        <v>982</v>
      </c>
      <c r="D178" s="84"/>
      <c r="E178" s="84"/>
      <c r="F178" s="84"/>
      <c r="G178" s="84"/>
      <c r="H178" s="84">
        <v>982</v>
      </c>
      <c r="I178" s="84"/>
      <c r="J178" s="84"/>
      <c r="K178" s="27" t="e">
        <f>#REF!/C178</f>
        <v>#REF!</v>
      </c>
      <c r="L178" s="75" t="e">
        <f>#REF!-C178</f>
        <v>#REF!</v>
      </c>
    </row>
    <row r="179" spans="1:12" ht="21" hidden="1">
      <c r="A179" s="77" t="s">
        <v>297</v>
      </c>
      <c r="B179" s="85" t="s">
        <v>298</v>
      </c>
      <c r="C179" s="79">
        <v>0</v>
      </c>
      <c r="D179" s="79"/>
      <c r="E179" s="79"/>
      <c r="F179" s="79"/>
      <c r="G179" s="79"/>
      <c r="H179" s="79">
        <v>0</v>
      </c>
      <c r="I179" s="79"/>
      <c r="J179" s="79"/>
      <c r="K179" s="27" t="e">
        <f>#REF!/C179</f>
        <v>#REF!</v>
      </c>
      <c r="L179" s="75" t="e">
        <f>#REF!-C179</f>
        <v>#REF!</v>
      </c>
    </row>
    <row r="180" spans="1:12" ht="31.5" hidden="1">
      <c r="A180" s="86" t="s">
        <v>299</v>
      </c>
      <c r="B180" s="87" t="s">
        <v>300</v>
      </c>
      <c r="C180" s="88">
        <f>C170+C171+C172+C173+C174+C175+C176+C179</f>
        <v>7300</v>
      </c>
      <c r="D180" s="88"/>
      <c r="E180" s="88"/>
      <c r="F180" s="88"/>
      <c r="G180" s="88"/>
      <c r="H180" s="88">
        <f>H170+H171+H172+H173+H174+H175+H176+H179</f>
        <v>2844</v>
      </c>
      <c r="I180" s="88"/>
      <c r="J180" s="88"/>
      <c r="K180" s="36" t="e">
        <f>#REF!/C180</f>
        <v>#REF!</v>
      </c>
      <c r="L180" s="81" t="e">
        <f>#REF!-C180</f>
        <v>#REF!</v>
      </c>
    </row>
    <row r="181" spans="1:12" ht="23.25" customHeight="1" hidden="1">
      <c r="A181" s="205" t="s">
        <v>301</v>
      </c>
      <c r="B181" s="205"/>
      <c r="K181" s="223" t="s">
        <v>302</v>
      </c>
      <c r="L181" s="206"/>
    </row>
  </sheetData>
  <sheetProtection/>
  <mergeCells count="9">
    <mergeCell ref="A181:B181"/>
    <mergeCell ref="C1:L1"/>
    <mergeCell ref="A31:B31"/>
    <mergeCell ref="A2:L2"/>
    <mergeCell ref="A169:L169"/>
    <mergeCell ref="A5:L5"/>
    <mergeCell ref="A64:L64"/>
    <mergeCell ref="A42:A52"/>
    <mergeCell ref="K181:L18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0"/>
  <sheetViews>
    <sheetView zoomScale="80" zoomScaleNormal="80" zoomScalePageLayoutView="0" workbookViewId="0" topLeftCell="A2">
      <pane xSplit="2" ySplit="2" topLeftCell="C23" activePane="bottomRight" state="frozen"/>
      <selection pane="topLeft" activeCell="A2" sqref="A2"/>
      <selection pane="topRight" activeCell="C2" sqref="C2"/>
      <selection pane="bottomLeft" activeCell="A4" sqref="A4"/>
      <selection pane="bottomRight" activeCell="A189" sqref="A189:B189"/>
    </sheetView>
  </sheetViews>
  <sheetFormatPr defaultColWidth="9.00390625" defaultRowHeight="12.75"/>
  <cols>
    <col min="1" max="1" width="17.25390625" style="1" bestFit="1" customWidth="1"/>
    <col min="2" max="2" width="41.00390625" style="0" customWidth="1"/>
    <col min="3" max="3" width="12.375" style="0" customWidth="1"/>
    <col min="4" max="4" width="12.00390625" style="0" customWidth="1"/>
    <col min="5" max="5" width="8.375" style="0" hidden="1" customWidth="1"/>
    <col min="6" max="7" width="11.75390625" style="0" hidden="1" customWidth="1"/>
    <col min="8" max="8" width="11.375" style="0" customWidth="1"/>
    <col min="9" max="9" width="8.25390625" style="0" hidden="1" customWidth="1"/>
    <col min="10" max="10" width="13.875" style="0" hidden="1" customWidth="1"/>
    <col min="11" max="11" width="11.375" style="0" customWidth="1"/>
    <col min="12" max="12" width="12.25390625" style="0" customWidth="1"/>
    <col min="13" max="13" width="0" style="0" hidden="1" customWidth="1"/>
  </cols>
  <sheetData>
    <row r="1" spans="3:12" ht="26.25" customHeight="1" hidden="1">
      <c r="C1" s="205" t="s">
        <v>0</v>
      </c>
      <c r="D1" s="205"/>
      <c r="E1" s="206"/>
      <c r="F1" s="206"/>
      <c r="G1" s="206"/>
      <c r="H1" s="206"/>
      <c r="I1" s="206"/>
      <c r="J1" s="206"/>
      <c r="K1" s="206"/>
      <c r="L1" s="206"/>
    </row>
    <row r="2" spans="1:12" ht="60" customHeight="1" thickBot="1">
      <c r="A2" s="209" t="s">
        <v>320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8" customFormat="1" ht="70.5" customHeight="1" thickBot="1">
      <c r="A3" s="2" t="s">
        <v>1</v>
      </c>
      <c r="B3" s="3" t="s">
        <v>2</v>
      </c>
      <c r="C3" s="4" t="s">
        <v>308</v>
      </c>
      <c r="D3" s="4" t="s">
        <v>321</v>
      </c>
      <c r="E3" s="5" t="s">
        <v>5</v>
      </c>
      <c r="F3" s="5" t="s">
        <v>6</v>
      </c>
      <c r="G3" s="5" t="s">
        <v>7</v>
      </c>
      <c r="H3" s="6" t="s">
        <v>322</v>
      </c>
      <c r="I3" s="6" t="s">
        <v>9</v>
      </c>
      <c r="J3" s="6" t="s">
        <v>10</v>
      </c>
      <c r="K3" s="6" t="s">
        <v>323</v>
      </c>
      <c r="L3" s="7" t="s">
        <v>324</v>
      </c>
    </row>
    <row r="4" spans="1:12" s="14" customFormat="1" ht="17.25" customHeight="1" thickBot="1">
      <c r="A4" s="9">
        <v>1</v>
      </c>
      <c r="B4" s="10">
        <v>2</v>
      </c>
      <c r="C4" s="11" t="s">
        <v>11</v>
      </c>
      <c r="D4" s="11" t="s">
        <v>12</v>
      </c>
      <c r="E4" s="11" t="s">
        <v>13</v>
      </c>
      <c r="F4" s="11"/>
      <c r="G4" s="11"/>
      <c r="H4" s="12">
        <v>6</v>
      </c>
      <c r="I4" s="12">
        <v>6</v>
      </c>
      <c r="J4" s="12">
        <v>7</v>
      </c>
      <c r="K4" s="12">
        <v>7</v>
      </c>
      <c r="L4" s="13">
        <v>8</v>
      </c>
    </row>
    <row r="5" spans="1:12" ht="44.25" customHeight="1">
      <c r="A5" s="213" t="s">
        <v>14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1:12" ht="54" customHeight="1">
      <c r="A6" s="15" t="s">
        <v>15</v>
      </c>
      <c r="B6" s="16" t="s">
        <v>16</v>
      </c>
      <c r="C6" s="17"/>
      <c r="D6" s="17"/>
      <c r="E6" s="17"/>
      <c r="F6" s="17"/>
      <c r="G6" s="17"/>
      <c r="H6" s="17"/>
      <c r="I6" s="18"/>
      <c r="J6" s="18"/>
      <c r="K6" s="18"/>
      <c r="L6" s="18"/>
    </row>
    <row r="7" spans="1:12" ht="50.25" customHeight="1">
      <c r="A7" s="19" t="s">
        <v>17</v>
      </c>
      <c r="B7" s="20" t="s">
        <v>18</v>
      </c>
      <c r="C7" s="96">
        <f aca="true" t="shared" si="0" ref="C7:H7">C8+C9</f>
        <v>631000</v>
      </c>
      <c r="D7" s="96">
        <f t="shared" si="0"/>
        <v>631000</v>
      </c>
      <c r="E7" s="96">
        <f t="shared" si="0"/>
        <v>420666.6666666667</v>
      </c>
      <c r="F7" s="96">
        <f t="shared" si="0"/>
        <v>0</v>
      </c>
      <c r="G7" s="96">
        <f t="shared" si="0"/>
        <v>0</v>
      </c>
      <c r="H7" s="96">
        <f t="shared" si="0"/>
        <v>630837</v>
      </c>
      <c r="I7" s="21" t="e">
        <f>H7/G7</f>
        <v>#DIV/0!</v>
      </c>
      <c r="J7" s="21">
        <f>H7-G7</f>
        <v>630837</v>
      </c>
      <c r="K7" s="22">
        <f aca="true" t="shared" si="1" ref="K7:K39">H7/D7</f>
        <v>0.9997416798732172</v>
      </c>
      <c r="L7" s="94">
        <f aca="true" t="shared" si="2" ref="L7:L39">H7-D7</f>
        <v>-163</v>
      </c>
    </row>
    <row r="8" spans="1:12" ht="15.75" hidden="1">
      <c r="A8" s="23" t="s">
        <v>19</v>
      </c>
      <c r="B8" s="24" t="s">
        <v>20</v>
      </c>
      <c r="C8" s="91"/>
      <c r="D8" s="91"/>
      <c r="E8" s="91"/>
      <c r="F8" s="91"/>
      <c r="G8" s="91"/>
      <c r="H8" s="91"/>
      <c r="I8" s="25" t="e">
        <f>H8/C8</f>
        <v>#DIV/0!</v>
      </c>
      <c r="J8" s="26">
        <f>H8-C8</f>
        <v>0</v>
      </c>
      <c r="K8" s="27" t="e">
        <f t="shared" si="1"/>
        <v>#DIV/0!</v>
      </c>
      <c r="L8" s="94">
        <f t="shared" si="2"/>
        <v>0</v>
      </c>
    </row>
    <row r="9" spans="1:12" ht="43.5" customHeight="1">
      <c r="A9" s="23" t="s">
        <v>21</v>
      </c>
      <c r="B9" s="24" t="s">
        <v>22</v>
      </c>
      <c r="C9" s="91">
        <v>631000</v>
      </c>
      <c r="D9" s="91">
        <v>631000</v>
      </c>
      <c r="E9" s="91">
        <f>D9/3*2</f>
        <v>420666.6666666667</v>
      </c>
      <c r="F9" s="91"/>
      <c r="G9" s="91"/>
      <c r="H9" s="91">
        <v>630837</v>
      </c>
      <c r="I9" s="25">
        <f>H9/C9</f>
        <v>0.9997416798732172</v>
      </c>
      <c r="J9" s="26">
        <f>H9-C9</f>
        <v>-163</v>
      </c>
      <c r="K9" s="27">
        <f t="shared" si="1"/>
        <v>0.9997416798732172</v>
      </c>
      <c r="L9" s="95">
        <f t="shared" si="2"/>
        <v>-163</v>
      </c>
    </row>
    <row r="10" spans="1:12" ht="46.5" customHeight="1">
      <c r="A10" s="28" t="s">
        <v>23</v>
      </c>
      <c r="B10" s="29" t="s">
        <v>24</v>
      </c>
      <c r="C10" s="97">
        <f aca="true" t="shared" si="3" ref="C10:H10">SUM(C11:C13)</f>
        <v>14000</v>
      </c>
      <c r="D10" s="97">
        <f t="shared" si="3"/>
        <v>14000</v>
      </c>
      <c r="E10" s="97">
        <f t="shared" si="3"/>
        <v>9333.333333333334</v>
      </c>
      <c r="F10" s="97">
        <f t="shared" si="3"/>
        <v>0</v>
      </c>
      <c r="G10" s="97">
        <f t="shared" si="3"/>
        <v>0</v>
      </c>
      <c r="H10" s="97">
        <f t="shared" si="3"/>
        <v>13740</v>
      </c>
      <c r="I10" s="21" t="e">
        <f>H10/G10</f>
        <v>#DIV/0!</v>
      </c>
      <c r="J10" s="21">
        <f>H10-G10</f>
        <v>13740</v>
      </c>
      <c r="K10" s="22">
        <f t="shared" si="1"/>
        <v>0.9814285714285714</v>
      </c>
      <c r="L10" s="94">
        <f t="shared" si="2"/>
        <v>-260</v>
      </c>
    </row>
    <row r="11" spans="1:12" ht="47.25" hidden="1">
      <c r="A11" s="23" t="s">
        <v>25</v>
      </c>
      <c r="B11" s="24" t="s">
        <v>26</v>
      </c>
      <c r="C11" s="91">
        <v>0</v>
      </c>
      <c r="D11" s="91"/>
      <c r="E11" s="91">
        <v>0</v>
      </c>
      <c r="F11" s="91"/>
      <c r="G11" s="91"/>
      <c r="H11" s="91">
        <v>0</v>
      </c>
      <c r="I11" s="21" t="e">
        <f>H11/G11</f>
        <v>#DIV/0!</v>
      </c>
      <c r="J11" s="26">
        <f>H11-G11</f>
        <v>0</v>
      </c>
      <c r="K11" s="27" t="e">
        <f t="shared" si="1"/>
        <v>#DIV/0!</v>
      </c>
      <c r="L11" s="94">
        <f t="shared" si="2"/>
        <v>0</v>
      </c>
    </row>
    <row r="12" spans="1:12" ht="29.25" customHeight="1" hidden="1">
      <c r="A12" s="23" t="s">
        <v>27</v>
      </c>
      <c r="B12" s="24" t="s">
        <v>28</v>
      </c>
      <c r="C12" s="91"/>
      <c r="D12" s="91"/>
      <c r="E12" s="91"/>
      <c r="F12" s="91"/>
      <c r="G12" s="91"/>
      <c r="H12" s="91"/>
      <c r="I12" s="25" t="e">
        <f>H12/C12</f>
        <v>#DIV/0!</v>
      </c>
      <c r="J12" s="26">
        <f>H12-C12</f>
        <v>0</v>
      </c>
      <c r="K12" s="27" t="e">
        <f t="shared" si="1"/>
        <v>#DIV/0!</v>
      </c>
      <c r="L12" s="94">
        <f t="shared" si="2"/>
        <v>0</v>
      </c>
    </row>
    <row r="13" spans="1:12" ht="37.5" customHeight="1">
      <c r="A13" s="23" t="s">
        <v>29</v>
      </c>
      <c r="B13" s="24" t="s">
        <v>30</v>
      </c>
      <c r="C13" s="91">
        <v>14000</v>
      </c>
      <c r="D13" s="91">
        <v>14000</v>
      </c>
      <c r="E13" s="91">
        <f>D13/3*2</f>
        <v>9333.333333333334</v>
      </c>
      <c r="F13" s="91"/>
      <c r="G13" s="91"/>
      <c r="H13" s="91">
        <v>13740</v>
      </c>
      <c r="I13" s="25">
        <f>H13/C13</f>
        <v>0.9814285714285714</v>
      </c>
      <c r="J13" s="26">
        <f>H13-C13</f>
        <v>-260</v>
      </c>
      <c r="K13" s="27">
        <f t="shared" si="1"/>
        <v>0.9814285714285714</v>
      </c>
      <c r="L13" s="95">
        <f t="shared" si="2"/>
        <v>-260</v>
      </c>
    </row>
    <row r="14" spans="1:12" ht="40.5" customHeight="1">
      <c r="A14" s="28" t="s">
        <v>31</v>
      </c>
      <c r="B14" s="29" t="s">
        <v>32</v>
      </c>
      <c r="C14" s="98">
        <f aca="true" t="shared" si="4" ref="C14:H14">SUM(C15:C20)</f>
        <v>382000</v>
      </c>
      <c r="D14" s="98">
        <f t="shared" si="4"/>
        <v>382000</v>
      </c>
      <c r="E14" s="98">
        <f t="shared" si="4"/>
        <v>254666.66666666666</v>
      </c>
      <c r="F14" s="98">
        <f t="shared" si="4"/>
        <v>0</v>
      </c>
      <c r="G14" s="98">
        <f t="shared" si="4"/>
        <v>0</v>
      </c>
      <c r="H14" s="98">
        <f t="shared" si="4"/>
        <v>202557</v>
      </c>
      <c r="I14" s="21" t="e">
        <f>H14/G14</f>
        <v>#DIV/0!</v>
      </c>
      <c r="J14" s="21">
        <f>H14-G14</f>
        <v>202557</v>
      </c>
      <c r="K14" s="22">
        <f t="shared" si="1"/>
        <v>0.5302539267015707</v>
      </c>
      <c r="L14" s="94">
        <f t="shared" si="2"/>
        <v>-179443</v>
      </c>
    </row>
    <row r="15" spans="1:12" ht="51" customHeight="1">
      <c r="A15" s="23" t="s">
        <v>33</v>
      </c>
      <c r="B15" s="24" t="s">
        <v>34</v>
      </c>
      <c r="C15" s="91">
        <v>25000</v>
      </c>
      <c r="D15" s="91">
        <v>25000</v>
      </c>
      <c r="E15" s="91">
        <f>D15/3*2</f>
        <v>16666.666666666668</v>
      </c>
      <c r="F15" s="91"/>
      <c r="G15" s="91"/>
      <c r="H15" s="91">
        <v>25071</v>
      </c>
      <c r="I15" s="25">
        <f aca="true" t="shared" si="5" ref="I15:I29">H15/C15</f>
        <v>1.00284</v>
      </c>
      <c r="J15" s="26">
        <f aca="true" t="shared" si="6" ref="J15:J31">H15-C15</f>
        <v>71</v>
      </c>
      <c r="K15" s="27">
        <f>H15/D15</f>
        <v>1.00284</v>
      </c>
      <c r="L15" s="95">
        <f t="shared" si="2"/>
        <v>71</v>
      </c>
    </row>
    <row r="16" spans="1:12" ht="15.75" hidden="1">
      <c r="A16" s="23" t="s">
        <v>35</v>
      </c>
      <c r="B16" s="24" t="s">
        <v>36</v>
      </c>
      <c r="C16" s="91"/>
      <c r="D16" s="91"/>
      <c r="E16" s="91"/>
      <c r="F16" s="91"/>
      <c r="G16" s="91"/>
      <c r="H16" s="91"/>
      <c r="I16" s="25" t="e">
        <f t="shared" si="5"/>
        <v>#DIV/0!</v>
      </c>
      <c r="J16" s="26">
        <f t="shared" si="6"/>
        <v>0</v>
      </c>
      <c r="K16" s="27" t="e">
        <f t="shared" si="1"/>
        <v>#DIV/0!</v>
      </c>
      <c r="L16" s="95">
        <f t="shared" si="2"/>
        <v>0</v>
      </c>
    </row>
    <row r="17" spans="1:12" ht="15.75" hidden="1">
      <c r="A17" s="23" t="s">
        <v>37</v>
      </c>
      <c r="B17" s="24" t="s">
        <v>38</v>
      </c>
      <c r="C17" s="91"/>
      <c r="D17" s="91"/>
      <c r="E17" s="91"/>
      <c r="F17" s="91"/>
      <c r="G17" s="91"/>
      <c r="H17" s="91"/>
      <c r="I17" s="25" t="e">
        <f t="shared" si="5"/>
        <v>#DIV/0!</v>
      </c>
      <c r="J17" s="26">
        <f t="shared" si="6"/>
        <v>0</v>
      </c>
      <c r="K17" s="27" t="e">
        <f t="shared" si="1"/>
        <v>#DIV/0!</v>
      </c>
      <c r="L17" s="95">
        <f t="shared" si="2"/>
        <v>0</v>
      </c>
    </row>
    <row r="18" spans="1:12" ht="15.75" hidden="1">
      <c r="A18" s="23" t="s">
        <v>39</v>
      </c>
      <c r="B18" s="24" t="s">
        <v>40</v>
      </c>
      <c r="C18" s="91"/>
      <c r="D18" s="91"/>
      <c r="E18" s="91"/>
      <c r="F18" s="91"/>
      <c r="G18" s="91"/>
      <c r="H18" s="91"/>
      <c r="I18" s="25" t="e">
        <f t="shared" si="5"/>
        <v>#DIV/0!</v>
      </c>
      <c r="J18" s="26">
        <f t="shared" si="6"/>
        <v>0</v>
      </c>
      <c r="K18" s="27" t="e">
        <f t="shared" si="1"/>
        <v>#DIV/0!</v>
      </c>
      <c r="L18" s="95">
        <f t="shared" si="2"/>
        <v>0</v>
      </c>
    </row>
    <row r="19" spans="1:12" ht="19.5" customHeight="1" hidden="1">
      <c r="A19" s="23" t="s">
        <v>41</v>
      </c>
      <c r="B19" s="24" t="s">
        <v>42</v>
      </c>
      <c r="C19" s="91"/>
      <c r="D19" s="91"/>
      <c r="E19" s="91"/>
      <c r="F19" s="91"/>
      <c r="G19" s="91"/>
      <c r="H19" s="91"/>
      <c r="I19" s="25" t="e">
        <f t="shared" si="5"/>
        <v>#DIV/0!</v>
      </c>
      <c r="J19" s="26">
        <f t="shared" si="6"/>
        <v>0</v>
      </c>
      <c r="K19" s="27" t="e">
        <f t="shared" si="1"/>
        <v>#DIV/0!</v>
      </c>
      <c r="L19" s="95">
        <f t="shared" si="2"/>
        <v>0</v>
      </c>
    </row>
    <row r="20" spans="1:12" ht="44.25" customHeight="1">
      <c r="A20" s="23" t="s">
        <v>43</v>
      </c>
      <c r="B20" s="24" t="s">
        <v>44</v>
      </c>
      <c r="C20" s="91">
        <v>357000</v>
      </c>
      <c r="D20" s="91">
        <v>357000</v>
      </c>
      <c r="E20" s="91">
        <f>D20/3*2</f>
        <v>238000</v>
      </c>
      <c r="F20" s="91"/>
      <c r="G20" s="91"/>
      <c r="H20" s="91">
        <v>177486</v>
      </c>
      <c r="I20" s="25">
        <f t="shared" si="5"/>
        <v>0.4971596638655462</v>
      </c>
      <c r="J20" s="26">
        <f t="shared" si="6"/>
        <v>-179514</v>
      </c>
      <c r="K20" s="27">
        <f t="shared" si="1"/>
        <v>0.4971596638655462</v>
      </c>
      <c r="L20" s="95">
        <f t="shared" si="2"/>
        <v>-179514</v>
      </c>
    </row>
    <row r="21" spans="1:12" ht="15.75" hidden="1">
      <c r="A21" s="30" t="s">
        <v>45</v>
      </c>
      <c r="B21" s="31" t="s">
        <v>46</v>
      </c>
      <c r="C21" s="96"/>
      <c r="D21" s="96"/>
      <c r="E21" s="96"/>
      <c r="F21" s="96"/>
      <c r="G21" s="96"/>
      <c r="H21" s="96"/>
      <c r="I21" s="21" t="e">
        <f t="shared" si="5"/>
        <v>#DIV/0!</v>
      </c>
      <c r="J21" s="21">
        <f t="shared" si="6"/>
        <v>0</v>
      </c>
      <c r="K21" s="27" t="e">
        <f t="shared" si="1"/>
        <v>#DIV/0!</v>
      </c>
      <c r="L21" s="94">
        <f t="shared" si="2"/>
        <v>0</v>
      </c>
    </row>
    <row r="22" spans="1:12" ht="59.25" customHeight="1">
      <c r="A22" s="30" t="s">
        <v>47</v>
      </c>
      <c r="B22" s="32" t="s">
        <v>48</v>
      </c>
      <c r="C22" s="96">
        <v>333000</v>
      </c>
      <c r="D22" s="96">
        <v>333000</v>
      </c>
      <c r="E22" s="96"/>
      <c r="F22" s="96"/>
      <c r="G22" s="96"/>
      <c r="H22" s="96">
        <v>332824</v>
      </c>
      <c r="I22" s="21">
        <f t="shared" si="5"/>
        <v>0.9994714714714714</v>
      </c>
      <c r="J22" s="21">
        <f t="shared" si="6"/>
        <v>-176</v>
      </c>
      <c r="K22" s="27">
        <f t="shared" si="1"/>
        <v>0.9994714714714714</v>
      </c>
      <c r="L22" s="94">
        <f t="shared" si="2"/>
        <v>-176</v>
      </c>
    </row>
    <row r="23" spans="1:12" ht="57.75" customHeight="1">
      <c r="A23" s="30" t="s">
        <v>49</v>
      </c>
      <c r="B23" s="32" t="s">
        <v>50</v>
      </c>
      <c r="C23" s="96">
        <v>361000</v>
      </c>
      <c r="D23" s="96">
        <v>361000</v>
      </c>
      <c r="E23" s="96">
        <f>D23/3*2</f>
        <v>240666.66666666666</v>
      </c>
      <c r="F23" s="96"/>
      <c r="G23" s="96"/>
      <c r="H23" s="96">
        <v>361044</v>
      </c>
      <c r="I23" s="21">
        <f t="shared" si="5"/>
        <v>1.0001218836565098</v>
      </c>
      <c r="J23" s="21">
        <f t="shared" si="6"/>
        <v>44</v>
      </c>
      <c r="K23" s="22">
        <f t="shared" si="1"/>
        <v>1.0001218836565098</v>
      </c>
      <c r="L23" s="94">
        <f t="shared" si="2"/>
        <v>44</v>
      </c>
    </row>
    <row r="24" spans="1:12" ht="24.75" customHeight="1" hidden="1">
      <c r="A24" s="30" t="s">
        <v>51</v>
      </c>
      <c r="B24" s="32" t="s">
        <v>52</v>
      </c>
      <c r="C24" s="96"/>
      <c r="D24" s="96"/>
      <c r="E24" s="96"/>
      <c r="F24" s="96"/>
      <c r="G24" s="96"/>
      <c r="H24" s="96"/>
      <c r="I24" s="21" t="e">
        <f t="shared" si="5"/>
        <v>#DIV/0!</v>
      </c>
      <c r="J24" s="21">
        <f t="shared" si="6"/>
        <v>0</v>
      </c>
      <c r="K24" s="22" t="e">
        <f t="shared" si="1"/>
        <v>#DIV/0!</v>
      </c>
      <c r="L24" s="94">
        <f t="shared" si="2"/>
        <v>0</v>
      </c>
    </row>
    <row r="25" spans="1:12" ht="38.25" customHeight="1" hidden="1">
      <c r="A25" s="33" t="s">
        <v>53</v>
      </c>
      <c r="B25" s="34" t="s">
        <v>54</v>
      </c>
      <c r="C25" s="96"/>
      <c r="D25" s="96"/>
      <c r="E25" s="96"/>
      <c r="F25" s="96"/>
      <c r="G25" s="96"/>
      <c r="H25" s="96"/>
      <c r="I25" s="21" t="e">
        <f t="shared" si="5"/>
        <v>#DIV/0!</v>
      </c>
      <c r="J25" s="21">
        <f t="shared" si="6"/>
        <v>0</v>
      </c>
      <c r="K25" s="22" t="e">
        <f t="shared" si="1"/>
        <v>#DIV/0!</v>
      </c>
      <c r="L25" s="94">
        <f t="shared" si="2"/>
        <v>0</v>
      </c>
    </row>
    <row r="26" spans="1:12" ht="41.25" customHeight="1" hidden="1">
      <c r="A26" s="33" t="s">
        <v>55</v>
      </c>
      <c r="B26" s="34" t="s">
        <v>56</v>
      </c>
      <c r="C26" s="96"/>
      <c r="D26" s="96"/>
      <c r="E26" s="96"/>
      <c r="F26" s="96"/>
      <c r="G26" s="96"/>
      <c r="H26" s="96"/>
      <c r="I26" s="21" t="e">
        <f t="shared" si="5"/>
        <v>#DIV/0!</v>
      </c>
      <c r="J26" s="21">
        <f t="shared" si="6"/>
        <v>0</v>
      </c>
      <c r="K26" s="22" t="e">
        <f t="shared" si="1"/>
        <v>#DIV/0!</v>
      </c>
      <c r="L26" s="94">
        <f t="shared" si="2"/>
        <v>0</v>
      </c>
    </row>
    <row r="27" spans="1:12" ht="15.75" hidden="1">
      <c r="A27" s="33" t="s">
        <v>57</v>
      </c>
      <c r="B27" s="34" t="s">
        <v>58</v>
      </c>
      <c r="C27" s="96"/>
      <c r="D27" s="96"/>
      <c r="E27" s="96"/>
      <c r="F27" s="96"/>
      <c r="G27" s="96"/>
      <c r="H27" s="96"/>
      <c r="I27" s="21" t="e">
        <f t="shared" si="5"/>
        <v>#DIV/0!</v>
      </c>
      <c r="J27" s="21">
        <f t="shared" si="6"/>
        <v>0</v>
      </c>
      <c r="K27" s="22" t="e">
        <f t="shared" si="1"/>
        <v>#DIV/0!</v>
      </c>
      <c r="L27" s="94">
        <f t="shared" si="2"/>
        <v>0</v>
      </c>
    </row>
    <row r="28" spans="1:12" ht="15.75" customHeight="1" hidden="1">
      <c r="A28" s="33" t="s">
        <v>59</v>
      </c>
      <c r="B28" s="34" t="s">
        <v>60</v>
      </c>
      <c r="C28" s="96"/>
      <c r="D28" s="96"/>
      <c r="E28" s="96"/>
      <c r="F28" s="96"/>
      <c r="G28" s="96"/>
      <c r="H28" s="96"/>
      <c r="I28" s="21" t="e">
        <f t="shared" si="5"/>
        <v>#DIV/0!</v>
      </c>
      <c r="J28" s="21">
        <f t="shared" si="6"/>
        <v>0</v>
      </c>
      <c r="K28" s="22" t="e">
        <f t="shared" si="1"/>
        <v>#DIV/0!</v>
      </c>
      <c r="L28" s="94">
        <f t="shared" si="2"/>
        <v>0</v>
      </c>
    </row>
    <row r="29" spans="1:12" ht="15.75" customHeight="1" hidden="1">
      <c r="A29" s="33" t="s">
        <v>61</v>
      </c>
      <c r="B29" s="34" t="s">
        <v>62</v>
      </c>
      <c r="C29" s="96"/>
      <c r="D29" s="96"/>
      <c r="E29" s="96"/>
      <c r="F29" s="96"/>
      <c r="G29" s="96"/>
      <c r="H29" s="96"/>
      <c r="I29" s="21" t="e">
        <f t="shared" si="5"/>
        <v>#DIV/0!</v>
      </c>
      <c r="J29" s="21">
        <f t="shared" si="6"/>
        <v>0</v>
      </c>
      <c r="K29" s="22" t="e">
        <f t="shared" si="1"/>
        <v>#DIV/0!</v>
      </c>
      <c r="L29" s="94">
        <f t="shared" si="2"/>
        <v>0</v>
      </c>
    </row>
    <row r="30" spans="1:13" ht="65.25" customHeight="1">
      <c r="A30" s="30" t="s">
        <v>317</v>
      </c>
      <c r="B30" s="32" t="s">
        <v>319</v>
      </c>
      <c r="C30" s="96">
        <v>8000</v>
      </c>
      <c r="D30" s="96">
        <v>8000</v>
      </c>
      <c r="E30" s="96">
        <f>D30/3*2</f>
        <v>5333.333333333333</v>
      </c>
      <c r="F30" s="96"/>
      <c r="G30" s="96"/>
      <c r="H30" s="104" t="s">
        <v>325</v>
      </c>
      <c r="I30" s="21">
        <f>H30/C30</f>
        <v>0.98625</v>
      </c>
      <c r="J30" s="21">
        <f>H30-C30</f>
        <v>-110</v>
      </c>
      <c r="K30" s="105">
        <f>H30/D30</f>
        <v>0.98625</v>
      </c>
      <c r="L30" s="94">
        <f>H30-D30</f>
        <v>-110</v>
      </c>
      <c r="M30" s="107"/>
    </row>
    <row r="31" spans="1:12" ht="57" customHeight="1" thickBot="1">
      <c r="A31" s="207" t="s">
        <v>318</v>
      </c>
      <c r="B31" s="208"/>
      <c r="C31" s="99">
        <f aca="true" t="shared" si="7" ref="C31:H31">C7+C10+C14+C21+C22+C23+C29+C24+C25+C26+C27+C28+C29+C30</f>
        <v>1729000</v>
      </c>
      <c r="D31" s="99">
        <f t="shared" si="7"/>
        <v>1729000</v>
      </c>
      <c r="E31" s="99">
        <f t="shared" si="7"/>
        <v>930666.6666666666</v>
      </c>
      <c r="F31" s="99">
        <f t="shared" si="7"/>
        <v>0</v>
      </c>
      <c r="G31" s="99">
        <f t="shared" si="7"/>
        <v>0</v>
      </c>
      <c r="H31" s="99">
        <f t="shared" si="7"/>
        <v>1548892</v>
      </c>
      <c r="I31" s="21" t="e">
        <f>H31/G31</f>
        <v>#DIV/0!</v>
      </c>
      <c r="J31" s="35">
        <f t="shared" si="6"/>
        <v>-180108</v>
      </c>
      <c r="K31" s="22">
        <f t="shared" si="1"/>
        <v>0.8958311162521689</v>
      </c>
      <c r="L31" s="94">
        <f t="shared" si="2"/>
        <v>-180108</v>
      </c>
    </row>
    <row r="32" spans="1:12" s="14" customFormat="1" ht="1.5" customHeight="1" thickBot="1">
      <c r="A32" s="9">
        <v>1</v>
      </c>
      <c r="B32" s="10">
        <v>2</v>
      </c>
      <c r="C32" s="100" t="s">
        <v>11</v>
      </c>
      <c r="D32" s="100"/>
      <c r="E32" s="100" t="s">
        <v>12</v>
      </c>
      <c r="F32" s="100"/>
      <c r="G32" s="100"/>
      <c r="H32" s="101">
        <v>5</v>
      </c>
      <c r="I32" s="37">
        <v>6</v>
      </c>
      <c r="J32" s="37">
        <v>7</v>
      </c>
      <c r="K32" s="27" t="e">
        <f t="shared" si="1"/>
        <v>#DIV/0!</v>
      </c>
      <c r="L32" s="94">
        <f t="shared" si="2"/>
        <v>5</v>
      </c>
    </row>
    <row r="33" spans="1:12" ht="18.75" customHeight="1" hidden="1">
      <c r="A33" s="38" t="s">
        <v>64</v>
      </c>
      <c r="B33" s="39" t="s">
        <v>65</v>
      </c>
      <c r="C33" s="90">
        <f aca="true" t="shared" si="8" ref="C33:H33">C34+C38+C53+C60+C61+C62</f>
        <v>3817000</v>
      </c>
      <c r="D33" s="90">
        <f t="shared" si="8"/>
        <v>693700</v>
      </c>
      <c r="E33" s="90">
        <f t="shared" si="8"/>
        <v>462466.6666666666</v>
      </c>
      <c r="F33" s="90">
        <f t="shared" si="8"/>
        <v>0</v>
      </c>
      <c r="G33" s="90">
        <f t="shared" si="8"/>
        <v>0</v>
      </c>
      <c r="H33" s="90">
        <f t="shared" si="8"/>
        <v>1336277</v>
      </c>
      <c r="I33" s="40">
        <f aca="true" t="shared" si="9" ref="I33:I43">H33/C33</f>
        <v>0.3500856693738538</v>
      </c>
      <c r="J33" s="40">
        <f aca="true" t="shared" si="10" ref="J33:J43">H33-C33</f>
        <v>-2480723</v>
      </c>
      <c r="K33" s="89">
        <f t="shared" si="1"/>
        <v>1.9263038777569554</v>
      </c>
      <c r="L33" s="93">
        <f t="shared" si="2"/>
        <v>642577</v>
      </c>
    </row>
    <row r="34" spans="1:12" ht="16.5" hidden="1" thickBot="1">
      <c r="A34" s="41"/>
      <c r="B34" s="42" t="s">
        <v>66</v>
      </c>
      <c r="C34" s="99">
        <f>SUM(C35:C37)</f>
        <v>2337000</v>
      </c>
      <c r="D34" s="99">
        <f>SUM(D35:D37)</f>
        <v>406600</v>
      </c>
      <c r="E34" s="99">
        <f>SUM(E35:E37)</f>
        <v>271066.6666666666</v>
      </c>
      <c r="F34" s="99"/>
      <c r="G34" s="99">
        <f>SUM(G35:G37)</f>
        <v>0</v>
      </c>
      <c r="H34" s="99">
        <f>SUM(H35:H37)</f>
        <v>814479</v>
      </c>
      <c r="I34" s="35">
        <f t="shared" si="9"/>
        <v>0.34851476251604624</v>
      </c>
      <c r="J34" s="35">
        <f t="shared" si="10"/>
        <v>-1522521</v>
      </c>
      <c r="K34" s="22">
        <f t="shared" si="1"/>
        <v>2.0031455976389574</v>
      </c>
      <c r="L34" s="94">
        <f t="shared" si="2"/>
        <v>407879</v>
      </c>
    </row>
    <row r="35" spans="1:12" ht="48" hidden="1" thickBot="1">
      <c r="A35" s="43" t="s">
        <v>67</v>
      </c>
      <c r="B35" s="44" t="s">
        <v>68</v>
      </c>
      <c r="C35" s="91">
        <v>1795300</v>
      </c>
      <c r="D35" s="91">
        <v>312400</v>
      </c>
      <c r="E35" s="91">
        <f>D35/3*2</f>
        <v>208266.66666666666</v>
      </c>
      <c r="F35" s="91"/>
      <c r="G35" s="91"/>
      <c r="H35" s="91">
        <v>277603</v>
      </c>
      <c r="I35" s="26">
        <f t="shared" si="9"/>
        <v>0.15462763883473515</v>
      </c>
      <c r="J35" s="26">
        <f t="shared" si="10"/>
        <v>-1517697</v>
      </c>
      <c r="K35" s="27">
        <f t="shared" si="1"/>
        <v>0.8886139564660691</v>
      </c>
      <c r="L35" s="95">
        <f t="shared" si="2"/>
        <v>-34797</v>
      </c>
    </row>
    <row r="36" spans="1:12" ht="30.75" customHeight="1" hidden="1">
      <c r="A36" s="43" t="s">
        <v>69</v>
      </c>
      <c r="B36" s="44" t="s">
        <v>70</v>
      </c>
      <c r="C36" s="91">
        <v>541700</v>
      </c>
      <c r="D36" s="91">
        <v>94200</v>
      </c>
      <c r="E36" s="91">
        <f>D36/3*2</f>
        <v>62800</v>
      </c>
      <c r="F36" s="91"/>
      <c r="G36" s="91"/>
      <c r="H36" s="91">
        <v>536876</v>
      </c>
      <c r="I36" s="26">
        <f t="shared" si="9"/>
        <v>0.9910947018645007</v>
      </c>
      <c r="J36" s="26">
        <f t="shared" si="10"/>
        <v>-4824</v>
      </c>
      <c r="K36" s="27">
        <f t="shared" si="1"/>
        <v>5.69932059447983</v>
      </c>
      <c r="L36" s="95">
        <f t="shared" si="2"/>
        <v>442676</v>
      </c>
    </row>
    <row r="37" spans="1:12" ht="28.5" customHeight="1" hidden="1">
      <c r="A37" s="43"/>
      <c r="B37" s="45"/>
      <c r="C37" s="91"/>
      <c r="D37" s="91"/>
      <c r="E37" s="91"/>
      <c r="F37" s="91"/>
      <c r="G37" s="91"/>
      <c r="H37" s="91"/>
      <c r="I37" s="25" t="e">
        <f t="shared" si="9"/>
        <v>#DIV/0!</v>
      </c>
      <c r="J37" s="26">
        <f t="shared" si="10"/>
        <v>0</v>
      </c>
      <c r="K37" s="27" t="e">
        <f t="shared" si="1"/>
        <v>#DIV/0!</v>
      </c>
      <c r="L37" s="94">
        <f t="shared" si="2"/>
        <v>0</v>
      </c>
    </row>
    <row r="38" spans="1:12" ht="16.5" hidden="1" thickBot="1">
      <c r="A38" s="46"/>
      <c r="B38" s="42" t="s">
        <v>71</v>
      </c>
      <c r="C38" s="99">
        <f>C39+C40+C41</f>
        <v>1480000</v>
      </c>
      <c r="D38" s="99">
        <f>D39+D40+D41</f>
        <v>287100</v>
      </c>
      <c r="E38" s="99">
        <f>E39+E40+E41</f>
        <v>191400</v>
      </c>
      <c r="F38" s="99"/>
      <c r="G38" s="99">
        <f>G39+G40+G41</f>
        <v>0</v>
      </c>
      <c r="H38" s="99">
        <f>H39+H40+H41</f>
        <v>521798</v>
      </c>
      <c r="I38" s="35">
        <f t="shared" si="9"/>
        <v>0.3525662162162162</v>
      </c>
      <c r="J38" s="35">
        <f t="shared" si="10"/>
        <v>-958202</v>
      </c>
      <c r="K38" s="22">
        <f t="shared" si="1"/>
        <v>1.8174782305816788</v>
      </c>
      <c r="L38" s="94">
        <f t="shared" si="2"/>
        <v>234698</v>
      </c>
    </row>
    <row r="39" spans="1:12" ht="19.5" customHeight="1" hidden="1">
      <c r="A39" s="43" t="s">
        <v>72</v>
      </c>
      <c r="B39" s="47" t="s">
        <v>73</v>
      </c>
      <c r="C39" s="91">
        <v>1480000</v>
      </c>
      <c r="D39" s="91">
        <v>287100</v>
      </c>
      <c r="E39" s="91">
        <f>D39/3*2</f>
        <v>191400</v>
      </c>
      <c r="F39" s="91"/>
      <c r="G39" s="91"/>
      <c r="H39" s="91">
        <v>521798</v>
      </c>
      <c r="I39" s="25">
        <f t="shared" si="9"/>
        <v>0.3525662162162162</v>
      </c>
      <c r="J39" s="26">
        <f t="shared" si="10"/>
        <v>-958202</v>
      </c>
      <c r="K39" s="27">
        <f t="shared" si="1"/>
        <v>1.8174782305816788</v>
      </c>
      <c r="L39" s="95">
        <f t="shared" si="2"/>
        <v>234698</v>
      </c>
    </row>
    <row r="40" spans="1:12" ht="63.75" hidden="1" thickBot="1">
      <c r="A40" s="43" t="s">
        <v>74</v>
      </c>
      <c r="B40" s="44" t="s">
        <v>75</v>
      </c>
      <c r="C40" s="91">
        <v>0</v>
      </c>
      <c r="D40" s="91"/>
      <c r="E40" s="91">
        <v>0</v>
      </c>
      <c r="F40" s="91"/>
      <c r="G40" s="91">
        <v>0</v>
      </c>
      <c r="H40" s="91">
        <v>0</v>
      </c>
      <c r="I40" s="26" t="e">
        <f t="shared" si="9"/>
        <v>#DIV/0!</v>
      </c>
      <c r="J40" s="26">
        <f t="shared" si="10"/>
        <v>0</v>
      </c>
      <c r="K40" s="27" t="e">
        <f aca="true" t="shared" si="11" ref="K40:K63">H40/D40</f>
        <v>#DIV/0!</v>
      </c>
      <c r="L40" s="94">
        <f aca="true" t="shared" si="12" ref="L40:L63">H40-D40</f>
        <v>0</v>
      </c>
    </row>
    <row r="41" spans="1:12" ht="33" customHeight="1" hidden="1">
      <c r="A41" s="43"/>
      <c r="B41" s="48" t="s">
        <v>76</v>
      </c>
      <c r="C41" s="96">
        <f>SUM(C42:C52)</f>
        <v>0</v>
      </c>
      <c r="D41" s="96">
        <f>SUM(D42:D52)</f>
        <v>0</v>
      </c>
      <c r="E41" s="96">
        <f>SUM(E42:E52)</f>
        <v>0</v>
      </c>
      <c r="F41" s="96"/>
      <c r="G41" s="96">
        <f>SUM(G42:G52)</f>
        <v>0</v>
      </c>
      <c r="H41" s="96">
        <f>SUM(H42:H52)</f>
        <v>0</v>
      </c>
      <c r="I41" s="21" t="e">
        <f t="shared" si="9"/>
        <v>#DIV/0!</v>
      </c>
      <c r="J41" s="21">
        <f t="shared" si="10"/>
        <v>0</v>
      </c>
      <c r="K41" s="27" t="e">
        <f t="shared" si="11"/>
        <v>#DIV/0!</v>
      </c>
      <c r="L41" s="94">
        <f t="shared" si="12"/>
        <v>0</v>
      </c>
    </row>
    <row r="42" spans="1:12" ht="20.25" customHeight="1" hidden="1">
      <c r="A42" s="220" t="s">
        <v>77</v>
      </c>
      <c r="B42" s="49" t="s">
        <v>78</v>
      </c>
      <c r="C42" s="91"/>
      <c r="D42" s="91"/>
      <c r="E42" s="91"/>
      <c r="F42" s="91"/>
      <c r="G42" s="91"/>
      <c r="H42" s="91"/>
      <c r="I42" s="25" t="e">
        <f t="shared" si="9"/>
        <v>#DIV/0!</v>
      </c>
      <c r="J42" s="26">
        <f t="shared" si="10"/>
        <v>0</v>
      </c>
      <c r="K42" s="27" t="e">
        <f t="shared" si="11"/>
        <v>#DIV/0!</v>
      </c>
      <c r="L42" s="94">
        <f t="shared" si="12"/>
        <v>0</v>
      </c>
    </row>
    <row r="43" spans="1:12" ht="17.25" customHeight="1" hidden="1">
      <c r="A43" s="221"/>
      <c r="B43" s="49" t="s">
        <v>79</v>
      </c>
      <c r="C43" s="91"/>
      <c r="D43" s="91"/>
      <c r="E43" s="91"/>
      <c r="F43" s="91"/>
      <c r="G43" s="91"/>
      <c r="H43" s="91"/>
      <c r="I43" s="25" t="e">
        <f t="shared" si="9"/>
        <v>#DIV/0!</v>
      </c>
      <c r="J43" s="26">
        <f t="shared" si="10"/>
        <v>0</v>
      </c>
      <c r="K43" s="27" t="e">
        <f t="shared" si="11"/>
        <v>#DIV/0!</v>
      </c>
      <c r="L43" s="94">
        <f t="shared" si="12"/>
        <v>0</v>
      </c>
    </row>
    <row r="44" spans="1:12" ht="17.25" customHeight="1" hidden="1">
      <c r="A44" s="221"/>
      <c r="B44" s="49" t="s">
        <v>80</v>
      </c>
      <c r="C44" s="91"/>
      <c r="D44" s="91"/>
      <c r="E44" s="91"/>
      <c r="F44" s="91"/>
      <c r="G44" s="91"/>
      <c r="H44" s="91"/>
      <c r="I44" s="25"/>
      <c r="J44" s="26"/>
      <c r="K44" s="27" t="e">
        <f t="shared" si="11"/>
        <v>#DIV/0!</v>
      </c>
      <c r="L44" s="94">
        <f t="shared" si="12"/>
        <v>0</v>
      </c>
    </row>
    <row r="45" spans="1:12" ht="25.5" customHeight="1" hidden="1">
      <c r="A45" s="221"/>
      <c r="B45" s="49" t="s">
        <v>81</v>
      </c>
      <c r="C45" s="91"/>
      <c r="D45" s="91"/>
      <c r="E45" s="91"/>
      <c r="F45" s="91"/>
      <c r="G45" s="91"/>
      <c r="H45" s="91"/>
      <c r="I45" s="25"/>
      <c r="J45" s="26"/>
      <c r="K45" s="27" t="e">
        <f t="shared" si="11"/>
        <v>#DIV/0!</v>
      </c>
      <c r="L45" s="94">
        <f t="shared" si="12"/>
        <v>0</v>
      </c>
    </row>
    <row r="46" spans="1:12" ht="26.25" hidden="1" thickBot="1">
      <c r="A46" s="221"/>
      <c r="B46" s="49" t="s">
        <v>82</v>
      </c>
      <c r="C46" s="91"/>
      <c r="D46" s="91"/>
      <c r="E46" s="91"/>
      <c r="F46" s="91"/>
      <c r="G46" s="91"/>
      <c r="H46" s="91"/>
      <c r="I46" s="25"/>
      <c r="J46" s="26"/>
      <c r="K46" s="27" t="e">
        <f t="shared" si="11"/>
        <v>#DIV/0!</v>
      </c>
      <c r="L46" s="94">
        <f t="shared" si="12"/>
        <v>0</v>
      </c>
    </row>
    <row r="47" spans="1:12" ht="26.25" hidden="1" thickBot="1">
      <c r="A47" s="221"/>
      <c r="B47" s="49" t="s">
        <v>83</v>
      </c>
      <c r="C47" s="91"/>
      <c r="D47" s="91"/>
      <c r="E47" s="91"/>
      <c r="F47" s="91"/>
      <c r="G47" s="91"/>
      <c r="H47" s="91"/>
      <c r="I47" s="25"/>
      <c r="J47" s="26"/>
      <c r="K47" s="27" t="e">
        <f t="shared" si="11"/>
        <v>#DIV/0!</v>
      </c>
      <c r="L47" s="94">
        <f t="shared" si="12"/>
        <v>0</v>
      </c>
    </row>
    <row r="48" spans="1:12" ht="28.5" customHeight="1" hidden="1">
      <c r="A48" s="221"/>
      <c r="B48" s="49" t="s">
        <v>84</v>
      </c>
      <c r="C48" s="91"/>
      <c r="D48" s="91"/>
      <c r="E48" s="91"/>
      <c r="F48" s="91"/>
      <c r="G48" s="91"/>
      <c r="H48" s="91"/>
      <c r="I48" s="25"/>
      <c r="J48" s="26"/>
      <c r="K48" s="27" t="e">
        <f t="shared" si="11"/>
        <v>#DIV/0!</v>
      </c>
      <c r="L48" s="94">
        <f t="shared" si="12"/>
        <v>0</v>
      </c>
    </row>
    <row r="49" spans="1:12" ht="26.25" hidden="1" thickBot="1">
      <c r="A49" s="221"/>
      <c r="B49" s="49" t="s">
        <v>85</v>
      </c>
      <c r="C49" s="91"/>
      <c r="D49" s="91"/>
      <c r="E49" s="91"/>
      <c r="F49" s="91"/>
      <c r="G49" s="91"/>
      <c r="H49" s="91"/>
      <c r="I49" s="25" t="e">
        <f>H49/C49</f>
        <v>#DIV/0!</v>
      </c>
      <c r="J49" s="26">
        <f>H49-C49</f>
        <v>0</v>
      </c>
      <c r="K49" s="27" t="e">
        <f t="shared" si="11"/>
        <v>#DIV/0!</v>
      </c>
      <c r="L49" s="94">
        <f t="shared" si="12"/>
        <v>0</v>
      </c>
    </row>
    <row r="50" spans="1:12" ht="26.25" hidden="1" thickBot="1">
      <c r="A50" s="221"/>
      <c r="B50" s="49" t="s">
        <v>86</v>
      </c>
      <c r="C50" s="91"/>
      <c r="D50" s="91"/>
      <c r="E50" s="91"/>
      <c r="F50" s="91"/>
      <c r="G50" s="91"/>
      <c r="H50" s="91"/>
      <c r="I50" s="25" t="e">
        <f>H50/C50</f>
        <v>#DIV/0!</v>
      </c>
      <c r="J50" s="26">
        <f>H50-C50</f>
        <v>0</v>
      </c>
      <c r="K50" s="27" t="e">
        <f t="shared" si="11"/>
        <v>#DIV/0!</v>
      </c>
      <c r="L50" s="94">
        <f t="shared" si="12"/>
        <v>0</v>
      </c>
    </row>
    <row r="51" spans="1:12" ht="26.25" hidden="1" thickBot="1">
      <c r="A51" s="221"/>
      <c r="B51" s="49" t="s">
        <v>87</v>
      </c>
      <c r="C51" s="91"/>
      <c r="D51" s="91"/>
      <c r="E51" s="91"/>
      <c r="F51" s="91"/>
      <c r="G51" s="91"/>
      <c r="H51" s="91"/>
      <c r="I51" s="25"/>
      <c r="J51" s="26"/>
      <c r="K51" s="27" t="e">
        <f t="shared" si="11"/>
        <v>#DIV/0!</v>
      </c>
      <c r="L51" s="94">
        <f t="shared" si="12"/>
        <v>0</v>
      </c>
    </row>
    <row r="52" spans="1:12" ht="26.25" hidden="1" thickBot="1">
      <c r="A52" s="222"/>
      <c r="B52" s="49" t="s">
        <v>88</v>
      </c>
      <c r="C52" s="91"/>
      <c r="D52" s="91"/>
      <c r="E52" s="91"/>
      <c r="F52" s="91"/>
      <c r="G52" s="91"/>
      <c r="H52" s="91"/>
      <c r="I52" s="25" t="e">
        <f>H52/C52</f>
        <v>#DIV/0!</v>
      </c>
      <c r="J52" s="26">
        <f>H52-C52</f>
        <v>0</v>
      </c>
      <c r="K52" s="27" t="e">
        <f t="shared" si="11"/>
        <v>#DIV/0!</v>
      </c>
      <c r="L52" s="94">
        <f t="shared" si="12"/>
        <v>0</v>
      </c>
    </row>
    <row r="53" spans="1:12" ht="33.75" customHeight="1" hidden="1">
      <c r="A53" s="50" t="s">
        <v>89</v>
      </c>
      <c r="B53" s="51" t="s">
        <v>90</v>
      </c>
      <c r="C53" s="102">
        <f aca="true" t="shared" si="13" ref="C53:H53">SUM(C56:C59)</f>
        <v>0</v>
      </c>
      <c r="D53" s="102">
        <f t="shared" si="13"/>
        <v>0</v>
      </c>
      <c r="E53" s="102">
        <f t="shared" si="13"/>
        <v>0</v>
      </c>
      <c r="F53" s="102">
        <f t="shared" si="13"/>
        <v>0</v>
      </c>
      <c r="G53" s="102">
        <f t="shared" si="13"/>
        <v>0</v>
      </c>
      <c r="H53" s="102">
        <f t="shared" si="13"/>
        <v>0</v>
      </c>
      <c r="I53" s="35" t="e">
        <f>H53/C53</f>
        <v>#DIV/0!</v>
      </c>
      <c r="J53" s="35">
        <f>H53-C53</f>
        <v>0</v>
      </c>
      <c r="K53" s="27" t="e">
        <f t="shared" si="11"/>
        <v>#DIV/0!</v>
      </c>
      <c r="L53" s="94">
        <f t="shared" si="12"/>
        <v>0</v>
      </c>
    </row>
    <row r="54" spans="1:12" ht="48" hidden="1" thickBot="1">
      <c r="A54" s="43" t="s">
        <v>91</v>
      </c>
      <c r="B54" s="52" t="s">
        <v>92</v>
      </c>
      <c r="C54" s="91"/>
      <c r="D54" s="91"/>
      <c r="E54" s="91"/>
      <c r="F54" s="91"/>
      <c r="G54" s="91"/>
      <c r="H54" s="91"/>
      <c r="I54" s="25" t="e">
        <f>H54/C54</f>
        <v>#DIV/0!</v>
      </c>
      <c r="J54" s="26">
        <f>H54-C54</f>
        <v>0</v>
      </c>
      <c r="K54" s="27" t="e">
        <f t="shared" si="11"/>
        <v>#DIV/0!</v>
      </c>
      <c r="L54" s="94">
        <f t="shared" si="12"/>
        <v>0</v>
      </c>
    </row>
    <row r="55" spans="1:12" ht="63.75" hidden="1" thickBot="1">
      <c r="A55" s="43" t="s">
        <v>93</v>
      </c>
      <c r="B55" s="45" t="s">
        <v>94</v>
      </c>
      <c r="C55" s="91"/>
      <c r="D55" s="91"/>
      <c r="E55" s="91"/>
      <c r="F55" s="91"/>
      <c r="G55" s="91"/>
      <c r="H55" s="91"/>
      <c r="I55" s="25" t="e">
        <f>H55/C55</f>
        <v>#DIV/0!</v>
      </c>
      <c r="J55" s="26">
        <f>H55-C55</f>
        <v>0</v>
      </c>
      <c r="K55" s="27" t="e">
        <f t="shared" si="11"/>
        <v>#DIV/0!</v>
      </c>
      <c r="L55" s="94">
        <f t="shared" si="12"/>
        <v>0</v>
      </c>
    </row>
    <row r="56" spans="1:12" ht="26.25" hidden="1" thickBot="1">
      <c r="A56" s="43"/>
      <c r="B56" s="49" t="s">
        <v>95</v>
      </c>
      <c r="C56" s="91"/>
      <c r="D56" s="91"/>
      <c r="E56" s="91"/>
      <c r="F56" s="91"/>
      <c r="G56" s="91"/>
      <c r="H56" s="91"/>
      <c r="I56" s="25" t="e">
        <f>H56/C56</f>
        <v>#DIV/0!</v>
      </c>
      <c r="J56" s="26">
        <f>H56-C56</f>
        <v>0</v>
      </c>
      <c r="K56" s="27" t="e">
        <f t="shared" si="11"/>
        <v>#DIV/0!</v>
      </c>
      <c r="L56" s="94">
        <f t="shared" si="12"/>
        <v>0</v>
      </c>
    </row>
    <row r="57" spans="1:12" ht="16.5" hidden="1" thickBot="1">
      <c r="A57" s="43"/>
      <c r="B57" s="49" t="s">
        <v>96</v>
      </c>
      <c r="C57" s="91"/>
      <c r="D57" s="91"/>
      <c r="E57" s="91"/>
      <c r="F57" s="91"/>
      <c r="G57" s="91"/>
      <c r="H57" s="91"/>
      <c r="I57" s="25"/>
      <c r="J57" s="26"/>
      <c r="K57" s="27" t="e">
        <f t="shared" si="11"/>
        <v>#DIV/0!</v>
      </c>
      <c r="L57" s="94">
        <f t="shared" si="12"/>
        <v>0</v>
      </c>
    </row>
    <row r="58" spans="1:12" ht="27" customHeight="1" hidden="1">
      <c r="A58" s="43"/>
      <c r="B58" s="49" t="s">
        <v>97</v>
      </c>
      <c r="C58" s="91"/>
      <c r="D58" s="91"/>
      <c r="E58" s="91"/>
      <c r="F58" s="91"/>
      <c r="G58" s="91"/>
      <c r="H58" s="91"/>
      <c r="I58" s="25" t="e">
        <f aca="true" t="shared" si="14" ref="I58:I63">H58/C58</f>
        <v>#DIV/0!</v>
      </c>
      <c r="J58" s="26">
        <f aca="true" t="shared" si="15" ref="J58:J63">H58-C58</f>
        <v>0</v>
      </c>
      <c r="K58" s="27" t="e">
        <f t="shared" si="11"/>
        <v>#DIV/0!</v>
      </c>
      <c r="L58" s="94">
        <f t="shared" si="12"/>
        <v>0</v>
      </c>
    </row>
    <row r="59" spans="1:12" ht="16.5" hidden="1" thickBot="1">
      <c r="A59" s="43"/>
      <c r="B59" s="49" t="s">
        <v>98</v>
      </c>
      <c r="C59" s="91"/>
      <c r="D59" s="91"/>
      <c r="E59" s="91"/>
      <c r="F59" s="91"/>
      <c r="G59" s="91"/>
      <c r="H59" s="91"/>
      <c r="I59" s="25" t="e">
        <f t="shared" si="14"/>
        <v>#DIV/0!</v>
      </c>
      <c r="J59" s="26">
        <f t="shared" si="15"/>
        <v>0</v>
      </c>
      <c r="K59" s="27" t="e">
        <f t="shared" si="11"/>
        <v>#DIV/0!</v>
      </c>
      <c r="L59" s="94">
        <f t="shared" si="12"/>
        <v>0</v>
      </c>
    </row>
    <row r="60" spans="1:12" ht="27" customHeight="1" hidden="1">
      <c r="A60" s="43" t="s">
        <v>99</v>
      </c>
      <c r="B60" s="49" t="s">
        <v>100</v>
      </c>
      <c r="C60" s="91"/>
      <c r="D60" s="91"/>
      <c r="E60" s="91"/>
      <c r="F60" s="91"/>
      <c r="G60" s="91"/>
      <c r="H60" s="91"/>
      <c r="I60" s="25" t="e">
        <f t="shared" si="14"/>
        <v>#DIV/0!</v>
      </c>
      <c r="J60" s="26">
        <f t="shared" si="15"/>
        <v>0</v>
      </c>
      <c r="K60" s="27" t="e">
        <f t="shared" si="11"/>
        <v>#DIV/0!</v>
      </c>
      <c r="L60" s="94">
        <f t="shared" si="12"/>
        <v>0</v>
      </c>
    </row>
    <row r="61" spans="1:12" ht="32.25" hidden="1" thickBot="1">
      <c r="A61" s="53" t="s">
        <v>101</v>
      </c>
      <c r="B61" s="52" t="s">
        <v>102</v>
      </c>
      <c r="C61" s="91"/>
      <c r="D61" s="91"/>
      <c r="E61" s="91"/>
      <c r="F61" s="91"/>
      <c r="G61" s="91"/>
      <c r="H61" s="91"/>
      <c r="I61" s="25" t="e">
        <f t="shared" si="14"/>
        <v>#DIV/0!</v>
      </c>
      <c r="J61" s="26">
        <f t="shared" si="15"/>
        <v>0</v>
      </c>
      <c r="K61" s="27" t="e">
        <f t="shared" si="11"/>
        <v>#DIV/0!</v>
      </c>
      <c r="L61" s="94">
        <f t="shared" si="12"/>
        <v>0</v>
      </c>
    </row>
    <row r="62" spans="1:12" ht="16.5" hidden="1" thickBot="1">
      <c r="A62" s="54" t="s">
        <v>103</v>
      </c>
      <c r="B62" s="52" t="s">
        <v>104</v>
      </c>
      <c r="C62" s="91"/>
      <c r="D62" s="91"/>
      <c r="E62" s="91"/>
      <c r="F62" s="91"/>
      <c r="G62" s="91"/>
      <c r="H62" s="91"/>
      <c r="I62" s="25" t="e">
        <f t="shared" si="14"/>
        <v>#DIV/0!</v>
      </c>
      <c r="J62" s="26">
        <f t="shared" si="15"/>
        <v>0</v>
      </c>
      <c r="K62" s="27" t="e">
        <f t="shared" si="11"/>
        <v>#DIV/0!</v>
      </c>
      <c r="L62" s="94">
        <f t="shared" si="12"/>
        <v>0</v>
      </c>
    </row>
    <row r="63" spans="1:12" ht="16.5" hidden="1" thickBot="1">
      <c r="A63" s="55" t="s">
        <v>105</v>
      </c>
      <c r="B63" s="56" t="s">
        <v>106</v>
      </c>
      <c r="C63" s="90">
        <f aca="true" t="shared" si="16" ref="C63:H63">C31+C33</f>
        <v>5546000</v>
      </c>
      <c r="D63" s="90">
        <f t="shared" si="16"/>
        <v>2422700</v>
      </c>
      <c r="E63" s="90">
        <f t="shared" si="16"/>
        <v>1393133.3333333333</v>
      </c>
      <c r="F63" s="90">
        <f t="shared" si="16"/>
        <v>0</v>
      </c>
      <c r="G63" s="90">
        <f t="shared" si="16"/>
        <v>0</v>
      </c>
      <c r="H63" s="90">
        <f t="shared" si="16"/>
        <v>2885169</v>
      </c>
      <c r="I63" s="40">
        <f t="shared" si="14"/>
        <v>0.5202252073566535</v>
      </c>
      <c r="J63" s="40">
        <f t="shared" si="15"/>
        <v>-2660831</v>
      </c>
      <c r="K63" s="89">
        <f t="shared" si="11"/>
        <v>1.1908899162091882</v>
      </c>
      <c r="L63" s="93">
        <f t="shared" si="12"/>
        <v>462469</v>
      </c>
    </row>
    <row r="64" spans="1:12" ht="16.5" customHeight="1" hidden="1">
      <c r="A64" s="216" t="s">
        <v>107</v>
      </c>
      <c r="B64" s="217"/>
      <c r="C64" s="217"/>
      <c r="D64" s="217"/>
      <c r="E64" s="217"/>
      <c r="F64" s="217"/>
      <c r="G64" s="217"/>
      <c r="H64" s="217"/>
      <c r="I64" s="218"/>
      <c r="J64" s="218"/>
      <c r="K64" s="218"/>
      <c r="L64" s="219"/>
    </row>
    <row r="65" spans="1:12" ht="18" customHeight="1" hidden="1">
      <c r="A65" s="57" t="s">
        <v>108</v>
      </c>
      <c r="B65" s="56" t="s">
        <v>109</v>
      </c>
      <c r="C65" s="90">
        <f aca="true" t="shared" si="17" ref="C65:H65">C67+C71+C75+C80+C82</f>
        <v>1334000</v>
      </c>
      <c r="D65" s="90">
        <f t="shared" si="17"/>
        <v>241900</v>
      </c>
      <c r="E65" s="90">
        <f t="shared" si="17"/>
        <v>161266.66666666666</v>
      </c>
      <c r="F65" s="90">
        <f t="shared" si="17"/>
        <v>0</v>
      </c>
      <c r="G65" s="90">
        <f t="shared" si="17"/>
        <v>0</v>
      </c>
      <c r="H65" s="90">
        <f t="shared" si="17"/>
        <v>334810</v>
      </c>
      <c r="I65" s="40" t="e">
        <f>H65/G65</f>
        <v>#DIV/0!</v>
      </c>
      <c r="J65" s="40">
        <f>H65-G65</f>
        <v>334810</v>
      </c>
      <c r="K65" s="89">
        <f aca="true" t="shared" si="18" ref="K65:K96">H65/D65</f>
        <v>1.3840843323687475</v>
      </c>
      <c r="L65" s="93">
        <f aca="true" t="shared" si="19" ref="L65:L96">H65-D65</f>
        <v>92910</v>
      </c>
    </row>
    <row r="66" spans="1:12" ht="21" customHeight="1" hidden="1">
      <c r="A66" s="58" t="s">
        <v>110</v>
      </c>
      <c r="B66" s="59" t="s">
        <v>111</v>
      </c>
      <c r="C66" s="91">
        <v>0</v>
      </c>
      <c r="D66" s="91"/>
      <c r="E66" s="91">
        <v>0</v>
      </c>
      <c r="F66" s="91"/>
      <c r="G66" s="91"/>
      <c r="H66" s="91">
        <v>0</v>
      </c>
      <c r="I66" s="25" t="e">
        <f>H66/G66</f>
        <v>#DIV/0!</v>
      </c>
      <c r="J66" s="60">
        <f>H66-G66</f>
        <v>0</v>
      </c>
      <c r="K66" s="27" t="e">
        <f t="shared" si="18"/>
        <v>#DIV/0!</v>
      </c>
      <c r="L66" s="94">
        <f t="shared" si="19"/>
        <v>0</v>
      </c>
    </row>
    <row r="67" spans="1:12" ht="31.5" customHeight="1" hidden="1">
      <c r="A67" s="58" t="s">
        <v>112</v>
      </c>
      <c r="B67" s="59" t="s">
        <v>113</v>
      </c>
      <c r="C67" s="91">
        <v>1320000</v>
      </c>
      <c r="D67" s="91">
        <v>239400</v>
      </c>
      <c r="E67" s="91">
        <f>D67/3*2</f>
        <v>159600</v>
      </c>
      <c r="F67" s="91"/>
      <c r="G67" s="91"/>
      <c r="H67" s="91">
        <v>329810</v>
      </c>
      <c r="I67" s="25">
        <f aca="true" t="shared" si="20" ref="I67:I82">H67/C67</f>
        <v>0.2498560606060606</v>
      </c>
      <c r="J67" s="26">
        <f aca="true" t="shared" si="21" ref="J67:J82">H67-C67</f>
        <v>-990190</v>
      </c>
      <c r="K67" s="27">
        <f t="shared" si="18"/>
        <v>1.3776524644945698</v>
      </c>
      <c r="L67" s="95">
        <f t="shared" si="19"/>
        <v>90410</v>
      </c>
    </row>
    <row r="68" spans="1:12" ht="16.5" hidden="1" thickBot="1">
      <c r="A68" s="58"/>
      <c r="B68" s="59" t="s">
        <v>114</v>
      </c>
      <c r="C68" s="91"/>
      <c r="D68" s="91"/>
      <c r="E68" s="91"/>
      <c r="F68" s="91"/>
      <c r="G68" s="91"/>
      <c r="H68" s="91"/>
      <c r="I68" s="25" t="e">
        <f t="shared" si="20"/>
        <v>#DIV/0!</v>
      </c>
      <c r="J68" s="26">
        <f t="shared" si="21"/>
        <v>0</v>
      </c>
      <c r="K68" s="27" t="e">
        <f t="shared" si="18"/>
        <v>#DIV/0!</v>
      </c>
      <c r="L68" s="95">
        <f t="shared" si="19"/>
        <v>0</v>
      </c>
    </row>
    <row r="69" spans="1:12" ht="16.5" hidden="1" thickBot="1">
      <c r="A69" s="58"/>
      <c r="B69" s="59" t="s">
        <v>115</v>
      </c>
      <c r="C69" s="91"/>
      <c r="D69" s="91"/>
      <c r="E69" s="91"/>
      <c r="F69" s="91"/>
      <c r="G69" s="91"/>
      <c r="H69" s="91"/>
      <c r="I69" s="25" t="e">
        <f t="shared" si="20"/>
        <v>#DIV/0!</v>
      </c>
      <c r="J69" s="26">
        <f t="shared" si="21"/>
        <v>0</v>
      </c>
      <c r="K69" s="27" t="e">
        <f t="shared" si="18"/>
        <v>#DIV/0!</v>
      </c>
      <c r="L69" s="95">
        <f t="shared" si="19"/>
        <v>0</v>
      </c>
    </row>
    <row r="70" spans="1:12" ht="16.5" hidden="1" thickBot="1">
      <c r="A70" s="58"/>
      <c r="B70" s="59" t="s">
        <v>116</v>
      </c>
      <c r="C70" s="91"/>
      <c r="D70" s="91"/>
      <c r="E70" s="91"/>
      <c r="F70" s="91"/>
      <c r="G70" s="91"/>
      <c r="H70" s="91"/>
      <c r="I70" s="25" t="e">
        <f t="shared" si="20"/>
        <v>#DIV/0!</v>
      </c>
      <c r="J70" s="26">
        <f t="shared" si="21"/>
        <v>0</v>
      </c>
      <c r="K70" s="27" t="e">
        <f t="shared" si="18"/>
        <v>#DIV/0!</v>
      </c>
      <c r="L70" s="95">
        <f t="shared" si="19"/>
        <v>0</v>
      </c>
    </row>
    <row r="71" spans="1:12" ht="51" customHeight="1" hidden="1">
      <c r="A71" s="58" t="s">
        <v>117</v>
      </c>
      <c r="B71" s="59" t="s">
        <v>118</v>
      </c>
      <c r="C71" s="91"/>
      <c r="D71" s="91"/>
      <c r="E71" s="91">
        <f>D71/3*2</f>
        <v>0</v>
      </c>
      <c r="F71" s="91"/>
      <c r="G71" s="91"/>
      <c r="H71" s="91"/>
      <c r="I71" s="25" t="e">
        <f t="shared" si="20"/>
        <v>#DIV/0!</v>
      </c>
      <c r="J71" s="26">
        <f t="shared" si="21"/>
        <v>0</v>
      </c>
      <c r="K71" s="27" t="e">
        <f t="shared" si="18"/>
        <v>#DIV/0!</v>
      </c>
      <c r="L71" s="95">
        <f t="shared" si="19"/>
        <v>0</v>
      </c>
    </row>
    <row r="72" spans="1:12" ht="79.5" hidden="1" thickBot="1">
      <c r="A72" s="58" t="s">
        <v>119</v>
      </c>
      <c r="B72" s="59" t="s">
        <v>120</v>
      </c>
      <c r="C72" s="91"/>
      <c r="D72" s="91"/>
      <c r="E72" s="91"/>
      <c r="F72" s="91"/>
      <c r="G72" s="91"/>
      <c r="H72" s="91"/>
      <c r="I72" s="25" t="e">
        <f t="shared" si="20"/>
        <v>#DIV/0!</v>
      </c>
      <c r="J72" s="26">
        <f t="shared" si="21"/>
        <v>0</v>
      </c>
      <c r="K72" s="27" t="e">
        <f t="shared" si="18"/>
        <v>#DIV/0!</v>
      </c>
      <c r="L72" s="95">
        <f t="shared" si="19"/>
        <v>0</v>
      </c>
    </row>
    <row r="73" spans="1:12" ht="16.5" hidden="1" thickBot="1">
      <c r="A73" s="58" t="s">
        <v>121</v>
      </c>
      <c r="B73" s="59" t="s">
        <v>122</v>
      </c>
      <c r="C73" s="91"/>
      <c r="D73" s="91"/>
      <c r="E73" s="91"/>
      <c r="F73" s="91"/>
      <c r="G73" s="91"/>
      <c r="H73" s="91"/>
      <c r="I73" s="25" t="e">
        <f t="shared" si="20"/>
        <v>#DIV/0!</v>
      </c>
      <c r="J73" s="26">
        <f t="shared" si="21"/>
        <v>0</v>
      </c>
      <c r="K73" s="27" t="e">
        <f t="shared" si="18"/>
        <v>#DIV/0!</v>
      </c>
      <c r="L73" s="95">
        <f t="shared" si="19"/>
        <v>0</v>
      </c>
    </row>
    <row r="74" spans="1:12" ht="48" hidden="1" thickBot="1">
      <c r="A74" s="58" t="s">
        <v>123</v>
      </c>
      <c r="B74" s="59" t="s">
        <v>124</v>
      </c>
      <c r="C74" s="91"/>
      <c r="D74" s="91"/>
      <c r="E74" s="91"/>
      <c r="F74" s="91"/>
      <c r="G74" s="91"/>
      <c r="H74" s="91"/>
      <c r="I74" s="25" t="e">
        <f t="shared" si="20"/>
        <v>#DIV/0!</v>
      </c>
      <c r="J74" s="26">
        <f t="shared" si="21"/>
        <v>0</v>
      </c>
      <c r="K74" s="27" t="e">
        <f t="shared" si="18"/>
        <v>#DIV/0!</v>
      </c>
      <c r="L74" s="95">
        <f t="shared" si="19"/>
        <v>0</v>
      </c>
    </row>
    <row r="75" spans="1:12" ht="32.25" hidden="1" thickBot="1">
      <c r="A75" s="58" t="s">
        <v>125</v>
      </c>
      <c r="B75" s="59" t="s">
        <v>126</v>
      </c>
      <c r="C75" s="91"/>
      <c r="D75" s="91"/>
      <c r="E75" s="91"/>
      <c r="F75" s="91"/>
      <c r="G75" s="91"/>
      <c r="H75" s="91"/>
      <c r="I75" s="25" t="e">
        <f t="shared" si="20"/>
        <v>#DIV/0!</v>
      </c>
      <c r="J75" s="26">
        <f t="shared" si="21"/>
        <v>0</v>
      </c>
      <c r="K75" s="27" t="e">
        <f t="shared" si="18"/>
        <v>#DIV/0!</v>
      </c>
      <c r="L75" s="95">
        <f t="shared" si="19"/>
        <v>0</v>
      </c>
    </row>
    <row r="76" spans="1:12" ht="32.25" hidden="1" thickBot="1">
      <c r="A76" s="58" t="s">
        <v>127</v>
      </c>
      <c r="B76" s="59" t="s">
        <v>128</v>
      </c>
      <c r="C76" s="91"/>
      <c r="D76" s="91"/>
      <c r="E76" s="91"/>
      <c r="F76" s="91"/>
      <c r="G76" s="91"/>
      <c r="H76" s="91"/>
      <c r="I76" s="25" t="e">
        <f t="shared" si="20"/>
        <v>#DIV/0!</v>
      </c>
      <c r="J76" s="26">
        <f t="shared" si="21"/>
        <v>0</v>
      </c>
      <c r="K76" s="27" t="e">
        <f t="shared" si="18"/>
        <v>#DIV/0!</v>
      </c>
      <c r="L76" s="95">
        <f t="shared" si="19"/>
        <v>0</v>
      </c>
    </row>
    <row r="77" spans="1:12" ht="32.25" hidden="1" thickBot="1">
      <c r="A77" s="58" t="s">
        <v>129</v>
      </c>
      <c r="B77" s="59" t="s">
        <v>130</v>
      </c>
      <c r="C77" s="91"/>
      <c r="D77" s="91"/>
      <c r="E77" s="91"/>
      <c r="F77" s="91"/>
      <c r="G77" s="91"/>
      <c r="H77" s="91"/>
      <c r="I77" s="25" t="e">
        <f t="shared" si="20"/>
        <v>#DIV/0!</v>
      </c>
      <c r="J77" s="26">
        <f t="shared" si="21"/>
        <v>0</v>
      </c>
      <c r="K77" s="27" t="e">
        <f t="shared" si="18"/>
        <v>#DIV/0!</v>
      </c>
      <c r="L77" s="95">
        <f t="shared" si="19"/>
        <v>0</v>
      </c>
    </row>
    <row r="78" spans="1:12" ht="16.5" hidden="1" thickBot="1">
      <c r="A78" s="58" t="s">
        <v>131</v>
      </c>
      <c r="B78" s="59" t="s">
        <v>132</v>
      </c>
      <c r="C78" s="91"/>
      <c r="D78" s="91"/>
      <c r="E78" s="91"/>
      <c r="F78" s="91"/>
      <c r="G78" s="91"/>
      <c r="H78" s="91"/>
      <c r="I78" s="25" t="e">
        <f t="shared" si="20"/>
        <v>#DIV/0!</v>
      </c>
      <c r="J78" s="26">
        <f t="shared" si="21"/>
        <v>0</v>
      </c>
      <c r="K78" s="27" t="e">
        <f t="shared" si="18"/>
        <v>#DIV/0!</v>
      </c>
      <c r="L78" s="95">
        <f t="shared" si="19"/>
        <v>0</v>
      </c>
    </row>
    <row r="79" spans="1:12" ht="16.5" hidden="1" thickBot="1">
      <c r="A79" s="58" t="s">
        <v>133</v>
      </c>
      <c r="B79" s="59" t="s">
        <v>134</v>
      </c>
      <c r="C79" s="91"/>
      <c r="D79" s="91"/>
      <c r="E79" s="91"/>
      <c r="F79" s="91"/>
      <c r="G79" s="91"/>
      <c r="H79" s="91"/>
      <c r="I79" s="25" t="e">
        <f t="shared" si="20"/>
        <v>#DIV/0!</v>
      </c>
      <c r="J79" s="26">
        <f t="shared" si="21"/>
        <v>0</v>
      </c>
      <c r="K79" s="27" t="e">
        <f t="shared" si="18"/>
        <v>#DIV/0!</v>
      </c>
      <c r="L79" s="95">
        <f t="shared" si="19"/>
        <v>0</v>
      </c>
    </row>
    <row r="80" spans="1:12" ht="16.5" hidden="1" thickBot="1">
      <c r="A80" s="58" t="s">
        <v>135</v>
      </c>
      <c r="B80" s="59" t="s">
        <v>136</v>
      </c>
      <c r="C80" s="91">
        <v>4000</v>
      </c>
      <c r="D80" s="91">
        <v>700</v>
      </c>
      <c r="E80" s="91">
        <f>D80/3*2</f>
        <v>466.6666666666667</v>
      </c>
      <c r="F80" s="91"/>
      <c r="G80" s="91"/>
      <c r="H80" s="91"/>
      <c r="I80" s="25">
        <f t="shared" si="20"/>
        <v>0</v>
      </c>
      <c r="J80" s="26">
        <f t="shared" si="21"/>
        <v>-4000</v>
      </c>
      <c r="K80" s="27">
        <f t="shared" si="18"/>
        <v>0</v>
      </c>
      <c r="L80" s="95">
        <f t="shared" si="19"/>
        <v>-700</v>
      </c>
    </row>
    <row r="81" spans="1:12" ht="48" hidden="1" thickBot="1">
      <c r="A81" s="58" t="s">
        <v>137</v>
      </c>
      <c r="B81" s="59" t="s">
        <v>138</v>
      </c>
      <c r="C81" s="91"/>
      <c r="D81" s="91"/>
      <c r="E81" s="91"/>
      <c r="F81" s="91"/>
      <c r="G81" s="91"/>
      <c r="H81" s="91"/>
      <c r="I81" s="25" t="e">
        <f t="shared" si="20"/>
        <v>#DIV/0!</v>
      </c>
      <c r="J81" s="26">
        <f t="shared" si="21"/>
        <v>0</v>
      </c>
      <c r="K81" s="27" t="e">
        <f t="shared" si="18"/>
        <v>#DIV/0!</v>
      </c>
      <c r="L81" s="95">
        <f t="shared" si="19"/>
        <v>0</v>
      </c>
    </row>
    <row r="82" spans="1:12" ht="18.75" customHeight="1" hidden="1">
      <c r="A82" s="58" t="s">
        <v>139</v>
      </c>
      <c r="B82" s="59" t="s">
        <v>140</v>
      </c>
      <c r="C82" s="91">
        <v>10000</v>
      </c>
      <c r="D82" s="91">
        <v>1800</v>
      </c>
      <c r="E82" s="91">
        <f>D82/3*2</f>
        <v>1200</v>
      </c>
      <c r="F82" s="91"/>
      <c r="G82" s="91"/>
      <c r="H82" s="91">
        <v>5000</v>
      </c>
      <c r="I82" s="25">
        <f t="shared" si="20"/>
        <v>0.5</v>
      </c>
      <c r="J82" s="26">
        <f t="shared" si="21"/>
        <v>-5000</v>
      </c>
      <c r="K82" s="27">
        <f t="shared" si="18"/>
        <v>2.7777777777777777</v>
      </c>
      <c r="L82" s="95">
        <f t="shared" si="19"/>
        <v>3200</v>
      </c>
    </row>
    <row r="83" spans="1:12" ht="16.5" hidden="1" thickBot="1">
      <c r="A83" s="58"/>
      <c r="B83" s="59" t="s">
        <v>141</v>
      </c>
      <c r="C83" s="91">
        <v>500</v>
      </c>
      <c r="D83" s="91"/>
      <c r="E83" s="91">
        <v>292</v>
      </c>
      <c r="F83" s="91"/>
      <c r="G83" s="91"/>
      <c r="H83" s="91">
        <v>178</v>
      </c>
      <c r="I83" s="25" t="e">
        <f aca="true" t="shared" si="22" ref="I83:I92">H83/G83</f>
        <v>#DIV/0!</v>
      </c>
      <c r="J83" s="60">
        <f aca="true" t="shared" si="23" ref="J83:J92">H83-G83</f>
        <v>178</v>
      </c>
      <c r="K83" s="27" t="e">
        <f t="shared" si="18"/>
        <v>#DIV/0!</v>
      </c>
      <c r="L83" s="94">
        <f t="shared" si="19"/>
        <v>178</v>
      </c>
    </row>
    <row r="84" spans="1:12" ht="16.5" hidden="1" thickBot="1">
      <c r="A84" s="58"/>
      <c r="B84" s="59" t="s">
        <v>142</v>
      </c>
      <c r="C84" s="91">
        <v>459</v>
      </c>
      <c r="D84" s="91"/>
      <c r="E84" s="91">
        <v>442</v>
      </c>
      <c r="F84" s="91"/>
      <c r="G84" s="91"/>
      <c r="H84" s="91">
        <v>139</v>
      </c>
      <c r="I84" s="25" t="e">
        <f t="shared" si="22"/>
        <v>#DIV/0!</v>
      </c>
      <c r="J84" s="60">
        <f t="shared" si="23"/>
        <v>139</v>
      </c>
      <c r="K84" s="27" t="e">
        <f t="shared" si="18"/>
        <v>#DIV/0!</v>
      </c>
      <c r="L84" s="94">
        <f t="shared" si="19"/>
        <v>139</v>
      </c>
    </row>
    <row r="85" spans="1:12" ht="16.5" hidden="1" thickBot="1">
      <c r="A85" s="58"/>
      <c r="B85" s="59" t="s">
        <v>143</v>
      </c>
      <c r="C85" s="91">
        <v>50</v>
      </c>
      <c r="D85" s="91"/>
      <c r="E85" s="91">
        <v>26</v>
      </c>
      <c r="F85" s="91"/>
      <c r="G85" s="91"/>
      <c r="H85" s="91">
        <v>43</v>
      </c>
      <c r="I85" s="25" t="e">
        <f t="shared" si="22"/>
        <v>#DIV/0!</v>
      </c>
      <c r="J85" s="60">
        <f t="shared" si="23"/>
        <v>43</v>
      </c>
      <c r="K85" s="27" t="e">
        <f t="shared" si="18"/>
        <v>#DIV/0!</v>
      </c>
      <c r="L85" s="94">
        <f t="shared" si="19"/>
        <v>43</v>
      </c>
    </row>
    <row r="86" spans="1:12" ht="16.5" hidden="1" thickBot="1">
      <c r="A86" s="58"/>
      <c r="B86" s="59" t="s">
        <v>144</v>
      </c>
      <c r="C86" s="91">
        <v>1165</v>
      </c>
      <c r="D86" s="91"/>
      <c r="E86" s="91">
        <v>581</v>
      </c>
      <c r="F86" s="91"/>
      <c r="G86" s="91"/>
      <c r="H86" s="91">
        <v>856</v>
      </c>
      <c r="I86" s="25" t="e">
        <f t="shared" si="22"/>
        <v>#DIV/0!</v>
      </c>
      <c r="J86" s="60">
        <f t="shared" si="23"/>
        <v>856</v>
      </c>
      <c r="K86" s="27" t="e">
        <f t="shared" si="18"/>
        <v>#DIV/0!</v>
      </c>
      <c r="L86" s="94">
        <f t="shared" si="19"/>
        <v>856</v>
      </c>
    </row>
    <row r="87" spans="1:12" ht="32.25" hidden="1" thickBot="1">
      <c r="A87" s="58"/>
      <c r="B87" s="59" t="s">
        <v>145</v>
      </c>
      <c r="C87" s="91">
        <v>200</v>
      </c>
      <c r="D87" s="91"/>
      <c r="E87" s="91">
        <v>104</v>
      </c>
      <c r="F87" s="91"/>
      <c r="G87" s="91"/>
      <c r="H87" s="91"/>
      <c r="I87" s="25" t="e">
        <f t="shared" si="22"/>
        <v>#DIV/0!</v>
      </c>
      <c r="J87" s="60">
        <f t="shared" si="23"/>
        <v>0</v>
      </c>
      <c r="K87" s="27" t="e">
        <f t="shared" si="18"/>
        <v>#DIV/0!</v>
      </c>
      <c r="L87" s="94">
        <f t="shared" si="19"/>
        <v>0</v>
      </c>
    </row>
    <row r="88" spans="1:12" ht="32.25" hidden="1" thickBot="1">
      <c r="A88" s="58"/>
      <c r="B88" s="59" t="s">
        <v>102</v>
      </c>
      <c r="C88" s="91">
        <v>95</v>
      </c>
      <c r="D88" s="91"/>
      <c r="E88" s="91">
        <v>95</v>
      </c>
      <c r="F88" s="91"/>
      <c r="G88" s="91"/>
      <c r="H88" s="91">
        <v>95</v>
      </c>
      <c r="I88" s="25" t="e">
        <f t="shared" si="22"/>
        <v>#DIV/0!</v>
      </c>
      <c r="J88" s="60">
        <f t="shared" si="23"/>
        <v>95</v>
      </c>
      <c r="K88" s="27" t="e">
        <f t="shared" si="18"/>
        <v>#DIV/0!</v>
      </c>
      <c r="L88" s="94">
        <f t="shared" si="19"/>
        <v>95</v>
      </c>
    </row>
    <row r="89" spans="1:12" ht="16.5" hidden="1" thickBot="1">
      <c r="A89" s="58"/>
      <c r="B89" s="59" t="s">
        <v>146</v>
      </c>
      <c r="C89" s="91">
        <v>7</v>
      </c>
      <c r="D89" s="91"/>
      <c r="E89" s="91">
        <v>7</v>
      </c>
      <c r="F89" s="91"/>
      <c r="G89" s="91"/>
      <c r="H89" s="91">
        <v>779</v>
      </c>
      <c r="I89" s="25" t="e">
        <f t="shared" si="22"/>
        <v>#DIV/0!</v>
      </c>
      <c r="J89" s="60">
        <f t="shared" si="23"/>
        <v>779</v>
      </c>
      <c r="K89" s="27" t="e">
        <f t="shared" si="18"/>
        <v>#DIV/0!</v>
      </c>
      <c r="L89" s="94">
        <f t="shared" si="19"/>
        <v>779</v>
      </c>
    </row>
    <row r="90" spans="1:12" ht="16.5" hidden="1" thickBot="1">
      <c r="A90" s="58"/>
      <c r="B90" s="59" t="s">
        <v>147</v>
      </c>
      <c r="C90" s="91"/>
      <c r="D90" s="91"/>
      <c r="E90" s="91"/>
      <c r="F90" s="91"/>
      <c r="G90" s="91"/>
      <c r="H90" s="91">
        <v>37</v>
      </c>
      <c r="I90" s="25" t="e">
        <f t="shared" si="22"/>
        <v>#DIV/0!</v>
      </c>
      <c r="J90" s="60">
        <f t="shared" si="23"/>
        <v>37</v>
      </c>
      <c r="K90" s="27" t="e">
        <f t="shared" si="18"/>
        <v>#DIV/0!</v>
      </c>
      <c r="L90" s="94">
        <f t="shared" si="19"/>
        <v>37</v>
      </c>
    </row>
    <row r="91" spans="1:12" ht="32.25" hidden="1" thickBot="1">
      <c r="A91" s="57" t="s">
        <v>148</v>
      </c>
      <c r="B91" s="56" t="s">
        <v>149</v>
      </c>
      <c r="C91" s="90">
        <f aca="true" t="shared" si="24" ref="C91:H91">SUM(C92:C99)</f>
        <v>0</v>
      </c>
      <c r="D91" s="90">
        <f t="shared" si="24"/>
        <v>0</v>
      </c>
      <c r="E91" s="90">
        <f t="shared" si="24"/>
        <v>0</v>
      </c>
      <c r="F91" s="90">
        <f t="shared" si="24"/>
        <v>0</v>
      </c>
      <c r="G91" s="90">
        <f t="shared" si="24"/>
        <v>0</v>
      </c>
      <c r="H91" s="90">
        <f t="shared" si="24"/>
        <v>0</v>
      </c>
      <c r="I91" s="40" t="e">
        <f t="shared" si="22"/>
        <v>#DIV/0!</v>
      </c>
      <c r="J91" s="40">
        <f t="shared" si="23"/>
        <v>0</v>
      </c>
      <c r="K91" s="89" t="e">
        <f t="shared" si="18"/>
        <v>#DIV/0!</v>
      </c>
      <c r="L91" s="93">
        <f t="shared" si="19"/>
        <v>0</v>
      </c>
    </row>
    <row r="92" spans="1:12" ht="16.5" hidden="1" thickBot="1">
      <c r="A92" s="58" t="s">
        <v>150</v>
      </c>
      <c r="B92" s="59" t="s">
        <v>151</v>
      </c>
      <c r="C92" s="91">
        <v>0</v>
      </c>
      <c r="D92" s="91"/>
      <c r="E92" s="91">
        <v>0</v>
      </c>
      <c r="F92" s="91"/>
      <c r="G92" s="91"/>
      <c r="H92" s="91">
        <v>0</v>
      </c>
      <c r="I92" s="25" t="e">
        <f t="shared" si="22"/>
        <v>#DIV/0!</v>
      </c>
      <c r="J92" s="60">
        <f t="shared" si="23"/>
        <v>0</v>
      </c>
      <c r="K92" s="27" t="e">
        <f t="shared" si="18"/>
        <v>#DIV/0!</v>
      </c>
      <c r="L92" s="94">
        <f t="shared" si="19"/>
        <v>0</v>
      </c>
    </row>
    <row r="93" spans="1:12" ht="16.5" hidden="1" thickBot="1">
      <c r="A93" s="58" t="s">
        <v>152</v>
      </c>
      <c r="B93" s="59" t="s">
        <v>153</v>
      </c>
      <c r="C93" s="91"/>
      <c r="D93" s="91"/>
      <c r="E93" s="91"/>
      <c r="F93" s="91"/>
      <c r="G93" s="91"/>
      <c r="H93" s="91"/>
      <c r="I93" s="25" t="e">
        <f>H93/C93</f>
        <v>#DIV/0!</v>
      </c>
      <c r="J93" s="26">
        <f>H93-C93</f>
        <v>0</v>
      </c>
      <c r="K93" s="27" t="e">
        <f t="shared" si="18"/>
        <v>#DIV/0!</v>
      </c>
      <c r="L93" s="94">
        <f t="shared" si="19"/>
        <v>0</v>
      </c>
    </row>
    <row r="94" spans="1:12" ht="16.5" hidden="1" thickBot="1">
      <c r="A94" s="58" t="s">
        <v>154</v>
      </c>
      <c r="B94" s="59" t="s">
        <v>155</v>
      </c>
      <c r="C94" s="91"/>
      <c r="D94" s="91"/>
      <c r="E94" s="91"/>
      <c r="F94" s="91"/>
      <c r="G94" s="91"/>
      <c r="H94" s="91"/>
      <c r="I94" s="25" t="e">
        <f>H94/C94</f>
        <v>#DIV/0!</v>
      </c>
      <c r="J94" s="26">
        <f>H94-C94</f>
        <v>0</v>
      </c>
      <c r="K94" s="27" t="e">
        <f t="shared" si="18"/>
        <v>#DIV/0!</v>
      </c>
      <c r="L94" s="94">
        <f t="shared" si="19"/>
        <v>0</v>
      </c>
    </row>
    <row r="95" spans="1:12" ht="48.75" customHeight="1" hidden="1">
      <c r="A95" s="58" t="s">
        <v>156</v>
      </c>
      <c r="B95" s="59" t="s">
        <v>157</v>
      </c>
      <c r="C95" s="91"/>
      <c r="D95" s="91"/>
      <c r="E95" s="91"/>
      <c r="F95" s="91"/>
      <c r="G95" s="91"/>
      <c r="H95" s="91"/>
      <c r="I95" s="25" t="e">
        <f>H95/C95</f>
        <v>#DIV/0!</v>
      </c>
      <c r="J95" s="26">
        <f>H95-C95</f>
        <v>0</v>
      </c>
      <c r="K95" s="27" t="e">
        <f t="shared" si="18"/>
        <v>#DIV/0!</v>
      </c>
      <c r="L95" s="94">
        <f t="shared" si="19"/>
        <v>0</v>
      </c>
    </row>
    <row r="96" spans="1:12" ht="32.25" hidden="1" thickBot="1">
      <c r="A96" s="58" t="s">
        <v>158</v>
      </c>
      <c r="B96" s="59" t="s">
        <v>159</v>
      </c>
      <c r="C96" s="91"/>
      <c r="D96" s="91"/>
      <c r="E96" s="91">
        <f>D96/3*2</f>
        <v>0</v>
      </c>
      <c r="F96" s="91"/>
      <c r="G96" s="91"/>
      <c r="H96" s="91"/>
      <c r="I96" s="25" t="e">
        <f>H96/C96</f>
        <v>#DIV/0!</v>
      </c>
      <c r="J96" s="26">
        <f>H96-C96</f>
        <v>0</v>
      </c>
      <c r="K96" s="27" t="e">
        <f t="shared" si="18"/>
        <v>#DIV/0!</v>
      </c>
      <c r="L96" s="95">
        <f t="shared" si="19"/>
        <v>0</v>
      </c>
    </row>
    <row r="97" spans="1:12" ht="16.5" hidden="1" thickBot="1">
      <c r="A97" s="58" t="s">
        <v>160</v>
      </c>
      <c r="B97" s="59" t="s">
        <v>161</v>
      </c>
      <c r="C97" s="91">
        <v>0</v>
      </c>
      <c r="D97" s="91"/>
      <c r="E97" s="91">
        <v>0</v>
      </c>
      <c r="F97" s="91"/>
      <c r="G97" s="91"/>
      <c r="H97" s="91">
        <v>0</v>
      </c>
      <c r="I97" s="25" t="e">
        <f>H97/G97</f>
        <v>#DIV/0!</v>
      </c>
      <c r="J97" s="60">
        <f>H97-G97</f>
        <v>0</v>
      </c>
      <c r="K97" s="27" t="e">
        <f aca="true" t="shared" si="25" ref="K97:K128">H97/D97</f>
        <v>#DIV/0!</v>
      </c>
      <c r="L97" s="94">
        <f aca="true" t="shared" si="26" ref="L97:L128">H97-D97</f>
        <v>0</v>
      </c>
    </row>
    <row r="98" spans="1:12" ht="48" hidden="1" thickBot="1">
      <c r="A98" s="58" t="s">
        <v>162</v>
      </c>
      <c r="B98" s="59" t="s">
        <v>163</v>
      </c>
      <c r="C98" s="91">
        <v>0</v>
      </c>
      <c r="D98" s="91"/>
      <c r="E98" s="91">
        <v>0</v>
      </c>
      <c r="F98" s="91"/>
      <c r="G98" s="91"/>
      <c r="H98" s="91">
        <v>0</v>
      </c>
      <c r="I98" s="25" t="e">
        <f>H98/G98</f>
        <v>#DIV/0!</v>
      </c>
      <c r="J98" s="60">
        <f>H98-G98</f>
        <v>0</v>
      </c>
      <c r="K98" s="27" t="e">
        <f t="shared" si="25"/>
        <v>#DIV/0!</v>
      </c>
      <c r="L98" s="94">
        <f t="shared" si="26"/>
        <v>0</v>
      </c>
    </row>
    <row r="99" spans="1:12" ht="48" hidden="1" thickBot="1">
      <c r="A99" s="58" t="s">
        <v>164</v>
      </c>
      <c r="B99" s="59" t="s">
        <v>165</v>
      </c>
      <c r="C99" s="91">
        <v>0</v>
      </c>
      <c r="D99" s="91"/>
      <c r="E99" s="91">
        <v>0</v>
      </c>
      <c r="F99" s="91"/>
      <c r="G99" s="91"/>
      <c r="H99" s="91">
        <v>0</v>
      </c>
      <c r="I99" s="25" t="e">
        <f>H99/G99</f>
        <v>#DIV/0!</v>
      </c>
      <c r="J99" s="60">
        <f>H99-G99</f>
        <v>0</v>
      </c>
      <c r="K99" s="27" t="e">
        <f t="shared" si="25"/>
        <v>#DIV/0!</v>
      </c>
      <c r="L99" s="94">
        <f t="shared" si="26"/>
        <v>0</v>
      </c>
    </row>
    <row r="100" spans="1:12" ht="16.5" hidden="1" thickBot="1">
      <c r="A100" s="57" t="s">
        <v>166</v>
      </c>
      <c r="B100" s="56" t="s">
        <v>167</v>
      </c>
      <c r="C100" s="90">
        <f aca="true" t="shared" si="27" ref="C100:H100">SUM(C101:C108)</f>
        <v>0</v>
      </c>
      <c r="D100" s="90">
        <f t="shared" si="27"/>
        <v>0</v>
      </c>
      <c r="E100" s="90">
        <f t="shared" si="27"/>
        <v>0</v>
      </c>
      <c r="F100" s="90">
        <f t="shared" si="27"/>
        <v>0</v>
      </c>
      <c r="G100" s="90">
        <f t="shared" si="27"/>
        <v>0</v>
      </c>
      <c r="H100" s="90">
        <f t="shared" si="27"/>
        <v>0</v>
      </c>
      <c r="I100" s="40" t="e">
        <f>H100/G100</f>
        <v>#DIV/0!</v>
      </c>
      <c r="J100" s="40">
        <f>H100-G100</f>
        <v>0</v>
      </c>
      <c r="K100" s="27" t="e">
        <f t="shared" si="25"/>
        <v>#DIV/0!</v>
      </c>
      <c r="L100" s="94">
        <f t="shared" si="26"/>
        <v>0</v>
      </c>
    </row>
    <row r="101" spans="1:12" ht="16.5" hidden="1" thickBot="1">
      <c r="A101" s="58" t="s">
        <v>168</v>
      </c>
      <c r="B101" s="59" t="s">
        <v>169</v>
      </c>
      <c r="C101" s="91"/>
      <c r="D101" s="91"/>
      <c r="E101" s="91"/>
      <c r="F101" s="91"/>
      <c r="G101" s="91"/>
      <c r="H101" s="91"/>
      <c r="I101" s="25" t="e">
        <f aca="true" t="shared" si="28" ref="I101:I108">H101/C101</f>
        <v>#DIV/0!</v>
      </c>
      <c r="J101" s="26">
        <f aca="true" t="shared" si="29" ref="J101:J108">H101-C101</f>
        <v>0</v>
      </c>
      <c r="K101" s="27" t="e">
        <f t="shared" si="25"/>
        <v>#DIV/0!</v>
      </c>
      <c r="L101" s="94">
        <f t="shared" si="26"/>
        <v>0</v>
      </c>
    </row>
    <row r="102" spans="1:12" ht="16.5" hidden="1" thickBot="1">
      <c r="A102" s="58" t="s">
        <v>170</v>
      </c>
      <c r="B102" s="59" t="s">
        <v>171</v>
      </c>
      <c r="C102" s="91"/>
      <c r="D102" s="91"/>
      <c r="E102" s="91"/>
      <c r="F102" s="91"/>
      <c r="G102" s="91"/>
      <c r="H102" s="91"/>
      <c r="I102" s="25" t="e">
        <f t="shared" si="28"/>
        <v>#DIV/0!</v>
      </c>
      <c r="J102" s="26">
        <f t="shared" si="29"/>
        <v>0</v>
      </c>
      <c r="K102" s="27" t="e">
        <f t="shared" si="25"/>
        <v>#DIV/0!</v>
      </c>
      <c r="L102" s="94">
        <f t="shared" si="26"/>
        <v>0</v>
      </c>
    </row>
    <row r="103" spans="1:12" ht="19.5" customHeight="1" hidden="1">
      <c r="A103" s="58" t="s">
        <v>172</v>
      </c>
      <c r="B103" s="59" t="s">
        <v>173</v>
      </c>
      <c r="C103" s="91"/>
      <c r="D103" s="91"/>
      <c r="E103" s="91"/>
      <c r="F103" s="91"/>
      <c r="G103" s="91"/>
      <c r="H103" s="91"/>
      <c r="I103" s="25" t="e">
        <f t="shared" si="28"/>
        <v>#DIV/0!</v>
      </c>
      <c r="J103" s="26">
        <f t="shared" si="29"/>
        <v>0</v>
      </c>
      <c r="K103" s="27" t="e">
        <f t="shared" si="25"/>
        <v>#DIV/0!</v>
      </c>
      <c r="L103" s="94">
        <f t="shared" si="26"/>
        <v>0</v>
      </c>
    </row>
    <row r="104" spans="1:12" ht="16.5" hidden="1" thickBot="1">
      <c r="A104" s="58" t="s">
        <v>174</v>
      </c>
      <c r="B104" s="59" t="s">
        <v>175</v>
      </c>
      <c r="C104" s="91"/>
      <c r="D104" s="91"/>
      <c r="E104" s="91"/>
      <c r="F104" s="91"/>
      <c r="G104" s="91"/>
      <c r="H104" s="91"/>
      <c r="I104" s="25" t="e">
        <f t="shared" si="28"/>
        <v>#DIV/0!</v>
      </c>
      <c r="J104" s="26">
        <f t="shared" si="29"/>
        <v>0</v>
      </c>
      <c r="K104" s="27" t="e">
        <f t="shared" si="25"/>
        <v>#DIV/0!</v>
      </c>
      <c r="L104" s="94">
        <f t="shared" si="26"/>
        <v>0</v>
      </c>
    </row>
    <row r="105" spans="1:12" ht="16.5" hidden="1" thickBot="1">
      <c r="A105" s="58" t="s">
        <v>176</v>
      </c>
      <c r="B105" s="59" t="s">
        <v>177</v>
      </c>
      <c r="C105" s="91"/>
      <c r="D105" s="91"/>
      <c r="E105" s="91"/>
      <c r="F105" s="91"/>
      <c r="G105" s="91"/>
      <c r="H105" s="91"/>
      <c r="I105" s="25" t="e">
        <f t="shared" si="28"/>
        <v>#DIV/0!</v>
      </c>
      <c r="J105" s="26">
        <f t="shared" si="29"/>
        <v>0</v>
      </c>
      <c r="K105" s="27" t="e">
        <f t="shared" si="25"/>
        <v>#DIV/0!</v>
      </c>
      <c r="L105" s="94">
        <f t="shared" si="26"/>
        <v>0</v>
      </c>
    </row>
    <row r="106" spans="1:12" ht="16.5" hidden="1" thickBot="1">
      <c r="A106" s="58" t="s">
        <v>178</v>
      </c>
      <c r="B106" s="59" t="s">
        <v>179</v>
      </c>
      <c r="C106" s="91"/>
      <c r="D106" s="91"/>
      <c r="E106" s="91"/>
      <c r="F106" s="91"/>
      <c r="G106" s="91"/>
      <c r="H106" s="91"/>
      <c r="I106" s="25" t="e">
        <f t="shared" si="28"/>
        <v>#DIV/0!</v>
      </c>
      <c r="J106" s="26">
        <f t="shared" si="29"/>
        <v>0</v>
      </c>
      <c r="K106" s="27" t="e">
        <f t="shared" si="25"/>
        <v>#DIV/0!</v>
      </c>
      <c r="L106" s="94">
        <f t="shared" si="26"/>
        <v>0</v>
      </c>
    </row>
    <row r="107" spans="1:12" ht="16.5" hidden="1" thickBot="1">
      <c r="A107" s="58" t="s">
        <v>180</v>
      </c>
      <c r="B107" s="59" t="s">
        <v>181</v>
      </c>
      <c r="C107" s="91"/>
      <c r="D107" s="91"/>
      <c r="E107" s="91"/>
      <c r="F107" s="91"/>
      <c r="G107" s="91"/>
      <c r="H107" s="91"/>
      <c r="I107" s="25" t="e">
        <f t="shared" si="28"/>
        <v>#DIV/0!</v>
      </c>
      <c r="J107" s="26">
        <f t="shared" si="29"/>
        <v>0</v>
      </c>
      <c r="K107" s="27" t="e">
        <f t="shared" si="25"/>
        <v>#DIV/0!</v>
      </c>
      <c r="L107" s="94">
        <f t="shared" si="26"/>
        <v>0</v>
      </c>
    </row>
    <row r="108" spans="1:12" ht="30.75" customHeight="1" hidden="1">
      <c r="A108" s="58" t="s">
        <v>182</v>
      </c>
      <c r="B108" s="59" t="s">
        <v>183</v>
      </c>
      <c r="C108" s="91"/>
      <c r="D108" s="91"/>
      <c r="E108" s="91"/>
      <c r="F108" s="91"/>
      <c r="G108" s="91"/>
      <c r="H108" s="91"/>
      <c r="I108" s="25" t="e">
        <f t="shared" si="28"/>
        <v>#DIV/0!</v>
      </c>
      <c r="J108" s="26">
        <f t="shared" si="29"/>
        <v>0</v>
      </c>
      <c r="K108" s="27" t="e">
        <f t="shared" si="25"/>
        <v>#DIV/0!</v>
      </c>
      <c r="L108" s="94">
        <f t="shared" si="26"/>
        <v>0</v>
      </c>
    </row>
    <row r="109" spans="1:12" ht="16.5" hidden="1" thickBot="1">
      <c r="A109" s="57" t="s">
        <v>184</v>
      </c>
      <c r="B109" s="56" t="s">
        <v>185</v>
      </c>
      <c r="C109" s="90">
        <f aca="true" t="shared" si="30" ref="C109:H109">C110+C117+C120</f>
        <v>336000</v>
      </c>
      <c r="D109" s="90">
        <f t="shared" si="30"/>
        <v>60900</v>
      </c>
      <c r="E109" s="90">
        <f t="shared" si="30"/>
        <v>40600</v>
      </c>
      <c r="F109" s="90">
        <f t="shared" si="30"/>
        <v>0</v>
      </c>
      <c r="G109" s="90">
        <f t="shared" si="30"/>
        <v>0</v>
      </c>
      <c r="H109" s="90">
        <f t="shared" si="30"/>
        <v>85617</v>
      </c>
      <c r="I109" s="40" t="e">
        <f>H109/G109</f>
        <v>#DIV/0!</v>
      </c>
      <c r="J109" s="40">
        <f>H109-G109</f>
        <v>85617</v>
      </c>
      <c r="K109" s="89">
        <f t="shared" si="25"/>
        <v>1.4058620689655172</v>
      </c>
      <c r="L109" s="93">
        <f t="shared" si="26"/>
        <v>24717</v>
      </c>
    </row>
    <row r="110" spans="1:12" ht="18.75" customHeight="1" hidden="1">
      <c r="A110" s="58" t="s">
        <v>186</v>
      </c>
      <c r="B110" s="59" t="s">
        <v>187</v>
      </c>
      <c r="C110" s="91">
        <v>176000</v>
      </c>
      <c r="D110" s="91">
        <v>31900</v>
      </c>
      <c r="E110" s="91">
        <f>D110/3*2</f>
        <v>21266.666666666668</v>
      </c>
      <c r="F110" s="91"/>
      <c r="G110" s="91"/>
      <c r="H110" s="91"/>
      <c r="I110" s="25">
        <f aca="true" t="shared" si="31" ref="I110:I120">H110/C110</f>
        <v>0</v>
      </c>
      <c r="J110" s="26">
        <f aca="true" t="shared" si="32" ref="J110:J120">H110-C110</f>
        <v>-176000</v>
      </c>
      <c r="K110" s="27">
        <f t="shared" si="25"/>
        <v>0</v>
      </c>
      <c r="L110" s="95">
        <f t="shared" si="26"/>
        <v>-31900</v>
      </c>
    </row>
    <row r="111" spans="1:12" ht="16.5" hidden="1" thickBot="1">
      <c r="A111" s="58"/>
      <c r="B111" s="59" t="s">
        <v>188</v>
      </c>
      <c r="C111" s="91"/>
      <c r="D111" s="91"/>
      <c r="E111" s="91"/>
      <c r="F111" s="91"/>
      <c r="G111" s="91"/>
      <c r="H111" s="91"/>
      <c r="I111" s="25" t="e">
        <f t="shared" si="31"/>
        <v>#DIV/0!</v>
      </c>
      <c r="J111" s="26">
        <f t="shared" si="32"/>
        <v>0</v>
      </c>
      <c r="K111" s="27" t="e">
        <f t="shared" si="25"/>
        <v>#DIV/0!</v>
      </c>
      <c r="L111" s="95">
        <f t="shared" si="26"/>
        <v>0</v>
      </c>
    </row>
    <row r="112" spans="1:12" ht="16.5" hidden="1" thickBot="1">
      <c r="A112" s="58"/>
      <c r="B112" s="59" t="s">
        <v>189</v>
      </c>
      <c r="C112" s="91"/>
      <c r="D112" s="91"/>
      <c r="E112" s="91"/>
      <c r="F112" s="91"/>
      <c r="G112" s="91"/>
      <c r="H112" s="91"/>
      <c r="I112" s="25" t="e">
        <f t="shared" si="31"/>
        <v>#DIV/0!</v>
      </c>
      <c r="J112" s="26">
        <f t="shared" si="32"/>
        <v>0</v>
      </c>
      <c r="K112" s="27" t="e">
        <f t="shared" si="25"/>
        <v>#DIV/0!</v>
      </c>
      <c r="L112" s="95">
        <f t="shared" si="26"/>
        <v>0</v>
      </c>
    </row>
    <row r="113" spans="1:12" ht="16.5" hidden="1" thickBot="1">
      <c r="A113" s="58"/>
      <c r="B113" s="59" t="s">
        <v>190</v>
      </c>
      <c r="C113" s="91"/>
      <c r="D113" s="91"/>
      <c r="E113" s="91"/>
      <c r="F113" s="91"/>
      <c r="G113" s="91"/>
      <c r="H113" s="91"/>
      <c r="I113" s="25" t="e">
        <f t="shared" si="31"/>
        <v>#DIV/0!</v>
      </c>
      <c r="J113" s="26">
        <f t="shared" si="32"/>
        <v>0</v>
      </c>
      <c r="K113" s="27" t="e">
        <f t="shared" si="25"/>
        <v>#DIV/0!</v>
      </c>
      <c r="L113" s="95">
        <f t="shared" si="26"/>
        <v>0</v>
      </c>
    </row>
    <row r="114" spans="1:12" ht="16.5" hidden="1" thickBot="1">
      <c r="A114" s="58"/>
      <c r="B114" s="59" t="s">
        <v>191</v>
      </c>
      <c r="C114" s="91"/>
      <c r="D114" s="91"/>
      <c r="E114" s="91"/>
      <c r="F114" s="91"/>
      <c r="G114" s="91"/>
      <c r="H114" s="91"/>
      <c r="I114" s="25" t="e">
        <f t="shared" si="31"/>
        <v>#DIV/0!</v>
      </c>
      <c r="J114" s="26">
        <f t="shared" si="32"/>
        <v>0</v>
      </c>
      <c r="K114" s="27" t="e">
        <f t="shared" si="25"/>
        <v>#DIV/0!</v>
      </c>
      <c r="L114" s="95">
        <f t="shared" si="26"/>
        <v>0</v>
      </c>
    </row>
    <row r="115" spans="1:12" ht="16.5" hidden="1" thickBot="1">
      <c r="A115" s="58"/>
      <c r="B115" s="59" t="s">
        <v>192</v>
      </c>
      <c r="C115" s="91"/>
      <c r="D115" s="91"/>
      <c r="E115" s="91"/>
      <c r="F115" s="91"/>
      <c r="G115" s="91"/>
      <c r="H115" s="91"/>
      <c r="I115" s="25" t="e">
        <f t="shared" si="31"/>
        <v>#DIV/0!</v>
      </c>
      <c r="J115" s="26">
        <f t="shared" si="32"/>
        <v>0</v>
      </c>
      <c r="K115" s="27" t="e">
        <f t="shared" si="25"/>
        <v>#DIV/0!</v>
      </c>
      <c r="L115" s="95">
        <f t="shared" si="26"/>
        <v>0</v>
      </c>
    </row>
    <row r="116" spans="1:12" ht="16.5" hidden="1" thickBot="1">
      <c r="A116" s="58"/>
      <c r="B116" s="59"/>
      <c r="C116" s="91"/>
      <c r="D116" s="91"/>
      <c r="E116" s="91"/>
      <c r="F116" s="91"/>
      <c r="G116" s="91"/>
      <c r="H116" s="91"/>
      <c r="I116" s="25" t="e">
        <f t="shared" si="31"/>
        <v>#DIV/0!</v>
      </c>
      <c r="J116" s="26">
        <f t="shared" si="32"/>
        <v>0</v>
      </c>
      <c r="K116" s="27" t="e">
        <f t="shared" si="25"/>
        <v>#DIV/0!</v>
      </c>
      <c r="L116" s="95">
        <f t="shared" si="26"/>
        <v>0</v>
      </c>
    </row>
    <row r="117" spans="1:12" ht="16.5" hidden="1" thickBot="1">
      <c r="A117" s="58" t="s">
        <v>193</v>
      </c>
      <c r="B117" s="59" t="s">
        <v>194</v>
      </c>
      <c r="C117" s="91">
        <v>160000</v>
      </c>
      <c r="D117" s="91">
        <v>29000</v>
      </c>
      <c r="E117" s="91">
        <f>D117/3*2</f>
        <v>19333.333333333332</v>
      </c>
      <c r="F117" s="91"/>
      <c r="G117" s="91"/>
      <c r="H117" s="91">
        <v>85617</v>
      </c>
      <c r="I117" s="25">
        <f t="shared" si="31"/>
        <v>0.53510625</v>
      </c>
      <c r="J117" s="26">
        <f t="shared" si="32"/>
        <v>-74383</v>
      </c>
      <c r="K117" s="27">
        <f t="shared" si="25"/>
        <v>2.9523103448275863</v>
      </c>
      <c r="L117" s="95">
        <f t="shared" si="26"/>
        <v>56617</v>
      </c>
    </row>
    <row r="118" spans="1:12" ht="16.5" hidden="1" thickBot="1">
      <c r="A118" s="58"/>
      <c r="B118" s="59" t="s">
        <v>195</v>
      </c>
      <c r="C118" s="91"/>
      <c r="D118" s="91"/>
      <c r="E118" s="91"/>
      <c r="F118" s="91"/>
      <c r="G118" s="91"/>
      <c r="H118" s="91"/>
      <c r="I118" s="25" t="e">
        <f t="shared" si="31"/>
        <v>#DIV/0!</v>
      </c>
      <c r="J118" s="26">
        <f t="shared" si="32"/>
        <v>0</v>
      </c>
      <c r="K118" s="27" t="e">
        <f t="shared" si="25"/>
        <v>#DIV/0!</v>
      </c>
      <c r="L118" s="95">
        <f t="shared" si="26"/>
        <v>0</v>
      </c>
    </row>
    <row r="119" spans="1:12" ht="16.5" hidden="1" thickBot="1">
      <c r="A119" s="58"/>
      <c r="B119" s="59" t="s">
        <v>196</v>
      </c>
      <c r="C119" s="91"/>
      <c r="D119" s="91"/>
      <c r="E119" s="91"/>
      <c r="F119" s="91"/>
      <c r="G119" s="91"/>
      <c r="H119" s="91"/>
      <c r="I119" s="25" t="e">
        <f t="shared" si="31"/>
        <v>#DIV/0!</v>
      </c>
      <c r="J119" s="26">
        <f t="shared" si="32"/>
        <v>0</v>
      </c>
      <c r="K119" s="27" t="e">
        <f t="shared" si="25"/>
        <v>#DIV/0!</v>
      </c>
      <c r="L119" s="95">
        <f t="shared" si="26"/>
        <v>0</v>
      </c>
    </row>
    <row r="120" spans="1:12" ht="32.25" customHeight="1" hidden="1">
      <c r="A120" s="58" t="s">
        <v>197</v>
      </c>
      <c r="B120" s="59" t="s">
        <v>198</v>
      </c>
      <c r="C120" s="91"/>
      <c r="D120" s="91"/>
      <c r="E120" s="91">
        <f>D120/3*2</f>
        <v>0</v>
      </c>
      <c r="F120" s="91"/>
      <c r="G120" s="91"/>
      <c r="H120" s="91"/>
      <c r="I120" s="25" t="e">
        <f t="shared" si="31"/>
        <v>#DIV/0!</v>
      </c>
      <c r="J120" s="26">
        <f t="shared" si="32"/>
        <v>0</v>
      </c>
      <c r="K120" s="27" t="e">
        <f t="shared" si="25"/>
        <v>#DIV/0!</v>
      </c>
      <c r="L120" s="95">
        <f t="shared" si="26"/>
        <v>0</v>
      </c>
    </row>
    <row r="121" spans="1:12" ht="16.5" hidden="1" thickBot="1">
      <c r="A121" s="58"/>
      <c r="B121" s="59" t="s">
        <v>199</v>
      </c>
      <c r="C121" s="91">
        <v>3145</v>
      </c>
      <c r="D121" s="91"/>
      <c r="E121" s="91">
        <v>2136</v>
      </c>
      <c r="F121" s="91"/>
      <c r="G121" s="91"/>
      <c r="H121" s="91">
        <v>114</v>
      </c>
      <c r="I121" s="25" t="e">
        <f aca="true" t="shared" si="33" ref="I121:I129">H121/G121</f>
        <v>#DIV/0!</v>
      </c>
      <c r="J121" s="60">
        <f aca="true" t="shared" si="34" ref="J121:J129">H121-G121</f>
        <v>114</v>
      </c>
      <c r="K121" s="27" t="e">
        <f t="shared" si="25"/>
        <v>#DIV/0!</v>
      </c>
      <c r="L121" s="94">
        <f t="shared" si="26"/>
        <v>114</v>
      </c>
    </row>
    <row r="122" spans="1:12" ht="16.5" hidden="1" thickBot="1">
      <c r="A122" s="58"/>
      <c r="B122" s="59" t="s">
        <v>200</v>
      </c>
      <c r="C122" s="91">
        <v>1420</v>
      </c>
      <c r="D122" s="91"/>
      <c r="E122" s="91">
        <v>851</v>
      </c>
      <c r="F122" s="91"/>
      <c r="G122" s="91"/>
      <c r="H122" s="91">
        <v>500</v>
      </c>
      <c r="I122" s="25" t="e">
        <f t="shared" si="33"/>
        <v>#DIV/0!</v>
      </c>
      <c r="J122" s="60">
        <f t="shared" si="34"/>
        <v>500</v>
      </c>
      <c r="K122" s="27" t="e">
        <f t="shared" si="25"/>
        <v>#DIV/0!</v>
      </c>
      <c r="L122" s="94">
        <f t="shared" si="26"/>
        <v>500</v>
      </c>
    </row>
    <row r="123" spans="1:12" ht="16.5" hidden="1" thickBot="1">
      <c r="A123" s="58"/>
      <c r="B123" s="59" t="s">
        <v>201</v>
      </c>
      <c r="C123" s="91">
        <v>477</v>
      </c>
      <c r="D123" s="91"/>
      <c r="E123" s="91">
        <v>304</v>
      </c>
      <c r="F123" s="91"/>
      <c r="G123" s="91"/>
      <c r="H123" s="91">
        <v>38</v>
      </c>
      <c r="I123" s="25" t="e">
        <f t="shared" si="33"/>
        <v>#DIV/0!</v>
      </c>
      <c r="J123" s="60">
        <f t="shared" si="34"/>
        <v>38</v>
      </c>
      <c r="K123" s="27" t="e">
        <f t="shared" si="25"/>
        <v>#DIV/0!</v>
      </c>
      <c r="L123" s="94">
        <f t="shared" si="26"/>
        <v>38</v>
      </c>
    </row>
    <row r="124" spans="1:12" ht="22.5" customHeight="1" hidden="1">
      <c r="A124" s="58"/>
      <c r="B124" s="59" t="s">
        <v>202</v>
      </c>
      <c r="C124" s="91">
        <v>978</v>
      </c>
      <c r="D124" s="91"/>
      <c r="E124" s="91">
        <v>595</v>
      </c>
      <c r="F124" s="91"/>
      <c r="G124" s="91"/>
      <c r="H124" s="91"/>
      <c r="I124" s="25" t="e">
        <f t="shared" si="33"/>
        <v>#DIV/0!</v>
      </c>
      <c r="J124" s="60">
        <f t="shared" si="34"/>
        <v>0</v>
      </c>
      <c r="K124" s="27" t="e">
        <f t="shared" si="25"/>
        <v>#DIV/0!</v>
      </c>
      <c r="L124" s="94">
        <f t="shared" si="26"/>
        <v>0</v>
      </c>
    </row>
    <row r="125" spans="1:12" ht="33" customHeight="1" hidden="1">
      <c r="A125" s="58"/>
      <c r="B125" s="59" t="s">
        <v>203</v>
      </c>
      <c r="C125" s="91">
        <v>134</v>
      </c>
      <c r="D125" s="91"/>
      <c r="E125" s="91">
        <v>80</v>
      </c>
      <c r="F125" s="91"/>
      <c r="G125" s="91"/>
      <c r="H125" s="91">
        <v>2</v>
      </c>
      <c r="I125" s="25" t="e">
        <f t="shared" si="33"/>
        <v>#DIV/0!</v>
      </c>
      <c r="J125" s="60">
        <f t="shared" si="34"/>
        <v>2</v>
      </c>
      <c r="K125" s="27" t="e">
        <f t="shared" si="25"/>
        <v>#DIV/0!</v>
      </c>
      <c r="L125" s="94">
        <f t="shared" si="26"/>
        <v>2</v>
      </c>
    </row>
    <row r="126" spans="1:12" ht="16.5" hidden="1" thickBot="1">
      <c r="A126" s="58"/>
      <c r="B126" s="59" t="s">
        <v>204</v>
      </c>
      <c r="C126" s="91">
        <v>1217</v>
      </c>
      <c r="D126" s="91"/>
      <c r="E126" s="91">
        <v>595</v>
      </c>
      <c r="F126" s="91"/>
      <c r="G126" s="91"/>
      <c r="H126" s="91">
        <v>890</v>
      </c>
      <c r="I126" s="25" t="e">
        <f t="shared" si="33"/>
        <v>#DIV/0!</v>
      </c>
      <c r="J126" s="60">
        <f t="shared" si="34"/>
        <v>890</v>
      </c>
      <c r="K126" s="27" t="e">
        <f t="shared" si="25"/>
        <v>#DIV/0!</v>
      </c>
      <c r="L126" s="94">
        <f t="shared" si="26"/>
        <v>890</v>
      </c>
    </row>
    <row r="127" spans="1:12" ht="34.5" customHeight="1" hidden="1">
      <c r="A127" s="58"/>
      <c r="B127" s="61" t="s">
        <v>205</v>
      </c>
      <c r="C127" s="91">
        <v>157</v>
      </c>
      <c r="D127" s="91"/>
      <c r="E127" s="91">
        <v>74</v>
      </c>
      <c r="F127" s="91"/>
      <c r="G127" s="91"/>
      <c r="H127" s="91">
        <v>111</v>
      </c>
      <c r="I127" s="25" t="e">
        <f t="shared" si="33"/>
        <v>#DIV/0!</v>
      </c>
      <c r="J127" s="60">
        <f t="shared" si="34"/>
        <v>111</v>
      </c>
      <c r="K127" s="27" t="e">
        <f t="shared" si="25"/>
        <v>#DIV/0!</v>
      </c>
      <c r="L127" s="94">
        <f t="shared" si="26"/>
        <v>111</v>
      </c>
    </row>
    <row r="128" spans="1:12" ht="18.75" customHeight="1" hidden="1">
      <c r="A128" s="57" t="s">
        <v>206</v>
      </c>
      <c r="B128" s="56" t="s">
        <v>207</v>
      </c>
      <c r="C128" s="90">
        <f aca="true" t="shared" si="35" ref="C128:H128">SUM(C129:C132)</f>
        <v>0</v>
      </c>
      <c r="D128" s="90">
        <f t="shared" si="35"/>
        <v>0</v>
      </c>
      <c r="E128" s="90">
        <f t="shared" si="35"/>
        <v>0</v>
      </c>
      <c r="F128" s="90">
        <f t="shared" si="35"/>
        <v>0</v>
      </c>
      <c r="G128" s="90">
        <f t="shared" si="35"/>
        <v>0</v>
      </c>
      <c r="H128" s="90">
        <f t="shared" si="35"/>
        <v>0</v>
      </c>
      <c r="I128" s="40" t="e">
        <f t="shared" si="33"/>
        <v>#DIV/0!</v>
      </c>
      <c r="J128" s="40">
        <f t="shared" si="34"/>
        <v>0</v>
      </c>
      <c r="K128" s="27" t="e">
        <f t="shared" si="25"/>
        <v>#DIV/0!</v>
      </c>
      <c r="L128" s="94">
        <f t="shared" si="26"/>
        <v>0</v>
      </c>
    </row>
    <row r="129" spans="1:12" ht="32.25" hidden="1" thickBot="1">
      <c r="A129" s="58" t="s">
        <v>208</v>
      </c>
      <c r="B129" s="59" t="s">
        <v>209</v>
      </c>
      <c r="C129" s="91">
        <v>0</v>
      </c>
      <c r="D129" s="91"/>
      <c r="E129" s="91"/>
      <c r="F129" s="91"/>
      <c r="G129" s="91"/>
      <c r="H129" s="91"/>
      <c r="I129" s="25" t="e">
        <f t="shared" si="33"/>
        <v>#DIV/0!</v>
      </c>
      <c r="J129" s="60">
        <f t="shared" si="34"/>
        <v>0</v>
      </c>
      <c r="K129" s="27" t="e">
        <f aca="true" t="shared" si="36" ref="K129:K160">H129/D129</f>
        <v>#DIV/0!</v>
      </c>
      <c r="L129" s="94">
        <f aca="true" t="shared" si="37" ref="L129:L160">H129-D129</f>
        <v>0</v>
      </c>
    </row>
    <row r="130" spans="1:12" ht="30.75" customHeight="1" hidden="1">
      <c r="A130" s="58" t="s">
        <v>210</v>
      </c>
      <c r="B130" s="59" t="s">
        <v>211</v>
      </c>
      <c r="C130" s="91"/>
      <c r="D130" s="91"/>
      <c r="E130" s="91"/>
      <c r="F130" s="91"/>
      <c r="G130" s="91"/>
      <c r="H130" s="91"/>
      <c r="I130" s="25" t="e">
        <f>H130/C130</f>
        <v>#DIV/0!</v>
      </c>
      <c r="J130" s="26">
        <f>H130-C130</f>
        <v>0</v>
      </c>
      <c r="K130" s="27" t="e">
        <f t="shared" si="36"/>
        <v>#DIV/0!</v>
      </c>
      <c r="L130" s="94">
        <f t="shared" si="37"/>
        <v>0</v>
      </c>
    </row>
    <row r="131" spans="1:12" ht="32.25" hidden="1" thickBot="1">
      <c r="A131" s="58" t="s">
        <v>212</v>
      </c>
      <c r="B131" s="59" t="s">
        <v>213</v>
      </c>
      <c r="C131" s="91">
        <v>0</v>
      </c>
      <c r="D131" s="91"/>
      <c r="E131" s="91">
        <v>0</v>
      </c>
      <c r="F131" s="91"/>
      <c r="G131" s="91"/>
      <c r="H131" s="91">
        <v>0</v>
      </c>
      <c r="I131" s="25" t="e">
        <f>H131/G131</f>
        <v>#DIV/0!</v>
      </c>
      <c r="J131" s="60">
        <f>H131-G131</f>
        <v>0</v>
      </c>
      <c r="K131" s="27" t="e">
        <f t="shared" si="36"/>
        <v>#DIV/0!</v>
      </c>
      <c r="L131" s="94">
        <f t="shared" si="37"/>
        <v>0</v>
      </c>
    </row>
    <row r="132" spans="1:12" ht="32.25" hidden="1" thickBot="1">
      <c r="A132" s="58" t="s">
        <v>214</v>
      </c>
      <c r="B132" s="59" t="s">
        <v>215</v>
      </c>
      <c r="C132" s="91">
        <v>0</v>
      </c>
      <c r="D132" s="91"/>
      <c r="E132" s="91">
        <v>0</v>
      </c>
      <c r="F132" s="91"/>
      <c r="G132" s="91"/>
      <c r="H132" s="91">
        <v>0</v>
      </c>
      <c r="I132" s="25" t="e">
        <f>H132/G132</f>
        <v>#DIV/0!</v>
      </c>
      <c r="J132" s="60">
        <f>H132-G132</f>
        <v>0</v>
      </c>
      <c r="K132" s="27" t="e">
        <f t="shared" si="36"/>
        <v>#DIV/0!</v>
      </c>
      <c r="L132" s="94">
        <f t="shared" si="37"/>
        <v>0</v>
      </c>
    </row>
    <row r="133" spans="1:12" ht="16.5" hidden="1" thickBot="1">
      <c r="A133" s="57" t="s">
        <v>216</v>
      </c>
      <c r="B133" s="56" t="s">
        <v>217</v>
      </c>
      <c r="C133" s="90">
        <f aca="true" t="shared" si="38" ref="C133:H133">SUM(C134:C142)</f>
        <v>1480000</v>
      </c>
      <c r="D133" s="90">
        <f t="shared" si="38"/>
        <v>287100</v>
      </c>
      <c r="E133" s="90">
        <f t="shared" si="38"/>
        <v>191400</v>
      </c>
      <c r="F133" s="90">
        <f t="shared" si="38"/>
        <v>0</v>
      </c>
      <c r="G133" s="90">
        <f t="shared" si="38"/>
        <v>0</v>
      </c>
      <c r="H133" s="90">
        <f t="shared" si="38"/>
        <v>669692</v>
      </c>
      <c r="I133" s="40" t="e">
        <f>H133/G133</f>
        <v>#DIV/0!</v>
      </c>
      <c r="J133" s="40">
        <f>H133-G133</f>
        <v>669692</v>
      </c>
      <c r="K133" s="89">
        <f t="shared" si="36"/>
        <v>2.3326088470916058</v>
      </c>
      <c r="L133" s="93">
        <f t="shared" si="37"/>
        <v>382592</v>
      </c>
    </row>
    <row r="134" spans="1:12" ht="16.5" hidden="1" thickBot="1">
      <c r="A134" s="58" t="s">
        <v>218</v>
      </c>
      <c r="B134" s="59" t="s">
        <v>219</v>
      </c>
      <c r="C134" s="91">
        <v>798000</v>
      </c>
      <c r="D134" s="91">
        <v>154800</v>
      </c>
      <c r="E134" s="91">
        <f>D134/3*2</f>
        <v>103200</v>
      </c>
      <c r="F134" s="91"/>
      <c r="G134" s="91"/>
      <c r="H134" s="91">
        <v>304837</v>
      </c>
      <c r="I134" s="25">
        <f aca="true" t="shared" si="39" ref="I134:I142">H134/C134</f>
        <v>0.38200125313283206</v>
      </c>
      <c r="J134" s="26">
        <f aca="true" t="shared" si="40" ref="J134:J142">H134-C134</f>
        <v>-493163</v>
      </c>
      <c r="K134" s="27">
        <f t="shared" si="36"/>
        <v>1.9692312661498708</v>
      </c>
      <c r="L134" s="95">
        <f t="shared" si="37"/>
        <v>150037</v>
      </c>
    </row>
    <row r="135" spans="1:12" ht="16.5" hidden="1" thickBot="1">
      <c r="A135" s="58" t="s">
        <v>220</v>
      </c>
      <c r="B135" s="59" t="s">
        <v>221</v>
      </c>
      <c r="C135" s="91">
        <v>682000</v>
      </c>
      <c r="D135" s="91">
        <v>132300</v>
      </c>
      <c r="E135" s="91">
        <f>D135/3*2</f>
        <v>88200</v>
      </c>
      <c r="F135" s="91"/>
      <c r="G135" s="91"/>
      <c r="H135" s="91">
        <v>364855</v>
      </c>
      <c r="I135" s="25">
        <f t="shared" si="39"/>
        <v>0.5349780058651027</v>
      </c>
      <c r="J135" s="26">
        <f t="shared" si="40"/>
        <v>-317145</v>
      </c>
      <c r="K135" s="27">
        <f t="shared" si="36"/>
        <v>2.757785336356765</v>
      </c>
      <c r="L135" s="95">
        <f t="shared" si="37"/>
        <v>232555</v>
      </c>
    </row>
    <row r="136" spans="1:12" ht="32.25" hidden="1" thickBot="1">
      <c r="A136" s="58" t="s">
        <v>222</v>
      </c>
      <c r="B136" s="59" t="s">
        <v>223</v>
      </c>
      <c r="C136" s="91"/>
      <c r="D136" s="91"/>
      <c r="E136" s="91"/>
      <c r="F136" s="91"/>
      <c r="G136" s="91"/>
      <c r="H136" s="91"/>
      <c r="I136" s="25" t="e">
        <f t="shared" si="39"/>
        <v>#DIV/0!</v>
      </c>
      <c r="J136" s="26">
        <f t="shared" si="40"/>
        <v>0</v>
      </c>
      <c r="K136" s="27" t="e">
        <f t="shared" si="36"/>
        <v>#DIV/0!</v>
      </c>
      <c r="L136" s="94">
        <f t="shared" si="37"/>
        <v>0</v>
      </c>
    </row>
    <row r="137" spans="1:12" ht="32.25" hidden="1" thickBot="1">
      <c r="A137" s="58" t="s">
        <v>224</v>
      </c>
      <c r="B137" s="59" t="s">
        <v>225</v>
      </c>
      <c r="C137" s="91"/>
      <c r="D137" s="91"/>
      <c r="E137" s="91"/>
      <c r="F137" s="91"/>
      <c r="G137" s="91"/>
      <c r="H137" s="91"/>
      <c r="I137" s="25" t="e">
        <f t="shared" si="39"/>
        <v>#DIV/0!</v>
      </c>
      <c r="J137" s="26">
        <f t="shared" si="40"/>
        <v>0</v>
      </c>
      <c r="K137" s="27" t="e">
        <f t="shared" si="36"/>
        <v>#DIV/0!</v>
      </c>
      <c r="L137" s="94">
        <f t="shared" si="37"/>
        <v>0</v>
      </c>
    </row>
    <row r="138" spans="1:12" ht="32.25" hidden="1" thickBot="1">
      <c r="A138" s="58" t="s">
        <v>226</v>
      </c>
      <c r="B138" s="59" t="s">
        <v>227</v>
      </c>
      <c r="C138" s="91"/>
      <c r="D138" s="91"/>
      <c r="E138" s="91"/>
      <c r="F138" s="91"/>
      <c r="G138" s="91"/>
      <c r="H138" s="91"/>
      <c r="I138" s="25" t="e">
        <f t="shared" si="39"/>
        <v>#DIV/0!</v>
      </c>
      <c r="J138" s="26">
        <f t="shared" si="40"/>
        <v>0</v>
      </c>
      <c r="K138" s="27" t="e">
        <f t="shared" si="36"/>
        <v>#DIV/0!</v>
      </c>
      <c r="L138" s="94">
        <f t="shared" si="37"/>
        <v>0</v>
      </c>
    </row>
    <row r="139" spans="1:12" ht="16.5" hidden="1" thickBot="1">
      <c r="A139" s="58" t="s">
        <v>228</v>
      </c>
      <c r="B139" s="59" t="s">
        <v>229</v>
      </c>
      <c r="C139" s="91"/>
      <c r="D139" s="91"/>
      <c r="E139" s="91"/>
      <c r="F139" s="91"/>
      <c r="G139" s="91"/>
      <c r="H139" s="91"/>
      <c r="I139" s="25" t="e">
        <f t="shared" si="39"/>
        <v>#DIV/0!</v>
      </c>
      <c r="J139" s="26">
        <f t="shared" si="40"/>
        <v>0</v>
      </c>
      <c r="K139" s="27" t="e">
        <f t="shared" si="36"/>
        <v>#DIV/0!</v>
      </c>
      <c r="L139" s="94">
        <f t="shared" si="37"/>
        <v>0</v>
      </c>
    </row>
    <row r="140" spans="1:12" ht="18.75" customHeight="1" hidden="1">
      <c r="A140" s="58" t="s">
        <v>230</v>
      </c>
      <c r="B140" s="59" t="s">
        <v>231</v>
      </c>
      <c r="C140" s="91"/>
      <c r="D140" s="91"/>
      <c r="E140" s="91"/>
      <c r="F140" s="91"/>
      <c r="G140" s="91"/>
      <c r="H140" s="91"/>
      <c r="I140" s="25" t="e">
        <f t="shared" si="39"/>
        <v>#DIV/0!</v>
      </c>
      <c r="J140" s="26">
        <f t="shared" si="40"/>
        <v>0</v>
      </c>
      <c r="K140" s="27" t="e">
        <f t="shared" si="36"/>
        <v>#DIV/0!</v>
      </c>
      <c r="L140" s="94">
        <f t="shared" si="37"/>
        <v>0</v>
      </c>
    </row>
    <row r="141" spans="1:12" ht="32.25" hidden="1" thickBot="1">
      <c r="A141" s="58" t="s">
        <v>232</v>
      </c>
      <c r="B141" s="59" t="s">
        <v>233</v>
      </c>
      <c r="C141" s="91"/>
      <c r="D141" s="91"/>
      <c r="E141" s="91"/>
      <c r="F141" s="91"/>
      <c r="G141" s="91"/>
      <c r="H141" s="91"/>
      <c r="I141" s="25" t="e">
        <f t="shared" si="39"/>
        <v>#DIV/0!</v>
      </c>
      <c r="J141" s="26">
        <f t="shared" si="40"/>
        <v>0</v>
      </c>
      <c r="K141" s="27" t="e">
        <f t="shared" si="36"/>
        <v>#DIV/0!</v>
      </c>
      <c r="L141" s="94">
        <f t="shared" si="37"/>
        <v>0</v>
      </c>
    </row>
    <row r="142" spans="1:12" ht="19.5" customHeight="1" hidden="1">
      <c r="A142" s="58" t="s">
        <v>234</v>
      </c>
      <c r="B142" s="59" t="s">
        <v>235</v>
      </c>
      <c r="C142" s="91"/>
      <c r="D142" s="91"/>
      <c r="E142" s="91"/>
      <c r="F142" s="91"/>
      <c r="G142" s="91"/>
      <c r="H142" s="91"/>
      <c r="I142" s="25" t="e">
        <f t="shared" si="39"/>
        <v>#DIV/0!</v>
      </c>
      <c r="J142" s="26">
        <f t="shared" si="40"/>
        <v>0</v>
      </c>
      <c r="K142" s="27" t="e">
        <f t="shared" si="36"/>
        <v>#DIV/0!</v>
      </c>
      <c r="L142" s="94">
        <f t="shared" si="37"/>
        <v>0</v>
      </c>
    </row>
    <row r="143" spans="1:12" ht="16.5" hidden="1" thickBot="1">
      <c r="A143" s="58"/>
      <c r="B143" s="59" t="s">
        <v>236</v>
      </c>
      <c r="C143" s="91">
        <v>4779</v>
      </c>
      <c r="D143" s="91"/>
      <c r="E143" s="91">
        <v>3157</v>
      </c>
      <c r="F143" s="91"/>
      <c r="G143" s="91"/>
      <c r="H143" s="91">
        <v>353</v>
      </c>
      <c r="I143" s="25" t="e">
        <f>H143/G143</f>
        <v>#DIV/0!</v>
      </c>
      <c r="J143" s="60">
        <f>H143-G143</f>
        <v>353</v>
      </c>
      <c r="K143" s="27" t="e">
        <f t="shared" si="36"/>
        <v>#DIV/0!</v>
      </c>
      <c r="L143" s="94">
        <f t="shared" si="37"/>
        <v>353</v>
      </c>
    </row>
    <row r="144" spans="1:12" ht="16.5" hidden="1" thickBot="1">
      <c r="A144" s="58"/>
      <c r="B144" s="59" t="s">
        <v>237</v>
      </c>
      <c r="C144" s="91">
        <v>2342</v>
      </c>
      <c r="D144" s="91"/>
      <c r="E144" s="91">
        <v>1352</v>
      </c>
      <c r="F144" s="91"/>
      <c r="G144" s="91"/>
      <c r="H144" s="91">
        <v>1302</v>
      </c>
      <c r="I144" s="25" t="e">
        <f>H144/G144</f>
        <v>#DIV/0!</v>
      </c>
      <c r="J144" s="60">
        <f>H144-G144</f>
        <v>1302</v>
      </c>
      <c r="K144" s="27" t="e">
        <f t="shared" si="36"/>
        <v>#DIV/0!</v>
      </c>
      <c r="L144" s="94">
        <f t="shared" si="37"/>
        <v>1302</v>
      </c>
    </row>
    <row r="145" spans="1:12" ht="31.5" hidden="1" thickBot="1">
      <c r="A145" s="58"/>
      <c r="B145" s="59" t="s">
        <v>238</v>
      </c>
      <c r="C145" s="91">
        <v>3331</v>
      </c>
      <c r="D145" s="91"/>
      <c r="E145" s="91">
        <v>1595</v>
      </c>
      <c r="F145" s="91"/>
      <c r="G145" s="91"/>
      <c r="H145" s="91">
        <v>1228</v>
      </c>
      <c r="I145" s="25" t="e">
        <f>H145/G145</f>
        <v>#DIV/0!</v>
      </c>
      <c r="J145" s="60">
        <f>H145-G145</f>
        <v>1228</v>
      </c>
      <c r="K145" s="27" t="e">
        <f t="shared" si="36"/>
        <v>#DIV/0!</v>
      </c>
      <c r="L145" s="94">
        <f t="shared" si="37"/>
        <v>1228</v>
      </c>
    </row>
    <row r="146" spans="1:12" ht="16.5" hidden="1" thickBot="1">
      <c r="A146" s="58"/>
      <c r="B146" s="59" t="s">
        <v>239</v>
      </c>
      <c r="C146" s="91">
        <v>1420</v>
      </c>
      <c r="D146" s="91"/>
      <c r="E146" s="91">
        <v>722</v>
      </c>
      <c r="F146" s="91"/>
      <c r="G146" s="91"/>
      <c r="H146" s="91">
        <v>882</v>
      </c>
      <c r="I146" s="25" t="e">
        <f>H146/G146</f>
        <v>#DIV/0!</v>
      </c>
      <c r="J146" s="60">
        <f>H146-G146</f>
        <v>882</v>
      </c>
      <c r="K146" s="27" t="e">
        <f t="shared" si="36"/>
        <v>#DIV/0!</v>
      </c>
      <c r="L146" s="94">
        <f t="shared" si="37"/>
        <v>882</v>
      </c>
    </row>
    <row r="147" spans="1:12" ht="32.25" hidden="1" thickBot="1">
      <c r="A147" s="57" t="s">
        <v>240</v>
      </c>
      <c r="B147" s="56" t="s">
        <v>241</v>
      </c>
      <c r="C147" s="90">
        <f aca="true" t="shared" si="41" ref="C147:H147">SUM(C148:C153)</f>
        <v>1462000</v>
      </c>
      <c r="D147" s="90">
        <f t="shared" si="41"/>
        <v>265100</v>
      </c>
      <c r="E147" s="90">
        <f t="shared" si="41"/>
        <v>176733.33333333334</v>
      </c>
      <c r="F147" s="90">
        <f t="shared" si="41"/>
        <v>0</v>
      </c>
      <c r="G147" s="90">
        <f t="shared" si="41"/>
        <v>0</v>
      </c>
      <c r="H147" s="90">
        <f t="shared" si="41"/>
        <v>290745</v>
      </c>
      <c r="I147" s="40" t="e">
        <f>H147/G147</f>
        <v>#DIV/0!</v>
      </c>
      <c r="J147" s="40">
        <f>H147-G147</f>
        <v>290745</v>
      </c>
      <c r="K147" s="89">
        <f t="shared" si="36"/>
        <v>1.0967370803470389</v>
      </c>
      <c r="L147" s="93">
        <f t="shared" si="37"/>
        <v>25645</v>
      </c>
    </row>
    <row r="148" spans="1:12" ht="16.5" hidden="1" thickBot="1">
      <c r="A148" s="58" t="s">
        <v>242</v>
      </c>
      <c r="B148" s="59" t="s">
        <v>243</v>
      </c>
      <c r="C148" s="91">
        <v>1462000</v>
      </c>
      <c r="D148" s="91">
        <v>265100</v>
      </c>
      <c r="E148" s="91">
        <f>D148/3*2</f>
        <v>176733.33333333334</v>
      </c>
      <c r="F148" s="91"/>
      <c r="G148" s="91"/>
      <c r="H148" s="91">
        <v>290745</v>
      </c>
      <c r="I148" s="25">
        <f aca="true" t="shared" si="42" ref="I148:I153">H148/C148</f>
        <v>0.19886798905608755</v>
      </c>
      <c r="J148" s="26">
        <f aca="true" t="shared" si="43" ref="J148:J154">H148-C148</f>
        <v>-1171255</v>
      </c>
      <c r="K148" s="27">
        <f t="shared" si="36"/>
        <v>1.0967370803470389</v>
      </c>
      <c r="L148" s="95">
        <f t="shared" si="37"/>
        <v>25645</v>
      </c>
    </row>
    <row r="149" spans="1:12" ht="16.5" hidden="1" thickBot="1">
      <c r="A149" s="58" t="s">
        <v>244</v>
      </c>
      <c r="B149" s="59" t="s">
        <v>245</v>
      </c>
      <c r="C149" s="91"/>
      <c r="D149" s="91"/>
      <c r="E149" s="91"/>
      <c r="F149" s="91"/>
      <c r="G149" s="91"/>
      <c r="H149" s="91"/>
      <c r="I149" s="25" t="e">
        <f t="shared" si="42"/>
        <v>#DIV/0!</v>
      </c>
      <c r="J149" s="26">
        <f t="shared" si="43"/>
        <v>0</v>
      </c>
      <c r="K149" s="27" t="e">
        <f t="shared" si="36"/>
        <v>#DIV/0!</v>
      </c>
      <c r="L149" s="94">
        <f t="shared" si="37"/>
        <v>0</v>
      </c>
    </row>
    <row r="150" spans="1:12" ht="16.5" hidden="1" thickBot="1">
      <c r="A150" s="58" t="s">
        <v>246</v>
      </c>
      <c r="B150" s="59" t="s">
        <v>247</v>
      </c>
      <c r="C150" s="91"/>
      <c r="D150" s="91"/>
      <c r="E150" s="91"/>
      <c r="F150" s="91"/>
      <c r="G150" s="91"/>
      <c r="H150" s="91"/>
      <c r="I150" s="25" t="e">
        <f t="shared" si="42"/>
        <v>#DIV/0!</v>
      </c>
      <c r="J150" s="26">
        <f t="shared" si="43"/>
        <v>0</v>
      </c>
      <c r="K150" s="27" t="e">
        <f t="shared" si="36"/>
        <v>#DIV/0!</v>
      </c>
      <c r="L150" s="94">
        <f t="shared" si="37"/>
        <v>0</v>
      </c>
    </row>
    <row r="151" spans="1:12" ht="22.5" customHeight="1" hidden="1">
      <c r="A151" s="58" t="s">
        <v>248</v>
      </c>
      <c r="B151" s="59" t="s">
        <v>249</v>
      </c>
      <c r="C151" s="91"/>
      <c r="D151" s="91"/>
      <c r="E151" s="91"/>
      <c r="F151" s="91"/>
      <c r="G151" s="91"/>
      <c r="H151" s="91"/>
      <c r="I151" s="25" t="e">
        <f t="shared" si="42"/>
        <v>#DIV/0!</v>
      </c>
      <c r="J151" s="26">
        <f t="shared" si="43"/>
        <v>0</v>
      </c>
      <c r="K151" s="27" t="e">
        <f t="shared" si="36"/>
        <v>#DIV/0!</v>
      </c>
      <c r="L151" s="94">
        <f t="shared" si="37"/>
        <v>0</v>
      </c>
    </row>
    <row r="152" spans="1:12" ht="37.5" customHeight="1" hidden="1">
      <c r="A152" s="58" t="s">
        <v>250</v>
      </c>
      <c r="B152" s="59" t="s">
        <v>251</v>
      </c>
      <c r="C152" s="91"/>
      <c r="D152" s="91"/>
      <c r="E152" s="91"/>
      <c r="F152" s="91"/>
      <c r="G152" s="91"/>
      <c r="H152" s="91"/>
      <c r="I152" s="25" t="e">
        <f t="shared" si="42"/>
        <v>#DIV/0!</v>
      </c>
      <c r="J152" s="26">
        <f t="shared" si="43"/>
        <v>0</v>
      </c>
      <c r="K152" s="27" t="e">
        <f t="shared" si="36"/>
        <v>#DIV/0!</v>
      </c>
      <c r="L152" s="94">
        <f t="shared" si="37"/>
        <v>0</v>
      </c>
    </row>
    <row r="153" spans="1:12" ht="18.75" customHeight="1" hidden="1">
      <c r="A153" s="58" t="s">
        <v>252</v>
      </c>
      <c r="B153" s="59" t="s">
        <v>253</v>
      </c>
      <c r="C153" s="91"/>
      <c r="D153" s="91"/>
      <c r="E153" s="91"/>
      <c r="F153" s="91"/>
      <c r="G153" s="91"/>
      <c r="H153" s="91"/>
      <c r="I153" s="25" t="e">
        <f t="shared" si="42"/>
        <v>#DIV/0!</v>
      </c>
      <c r="J153" s="26">
        <f t="shared" si="43"/>
        <v>0</v>
      </c>
      <c r="K153" s="27" t="e">
        <f t="shared" si="36"/>
        <v>#DIV/0!</v>
      </c>
      <c r="L153" s="94">
        <f t="shared" si="37"/>
        <v>0</v>
      </c>
    </row>
    <row r="154" spans="1:12" ht="16.5" hidden="1" thickBot="1">
      <c r="A154" s="58"/>
      <c r="B154" s="59" t="s">
        <v>254</v>
      </c>
      <c r="C154" s="91">
        <v>374</v>
      </c>
      <c r="D154" s="91"/>
      <c r="E154" s="91">
        <v>184</v>
      </c>
      <c r="F154" s="91"/>
      <c r="G154" s="91"/>
      <c r="H154" s="91">
        <v>258</v>
      </c>
      <c r="I154" s="25" t="e">
        <f>H154/G154</f>
        <v>#DIV/0!</v>
      </c>
      <c r="J154" s="26">
        <f t="shared" si="43"/>
        <v>-116</v>
      </c>
      <c r="K154" s="27" t="e">
        <f t="shared" si="36"/>
        <v>#DIV/0!</v>
      </c>
      <c r="L154" s="94">
        <f t="shared" si="37"/>
        <v>258</v>
      </c>
    </row>
    <row r="155" spans="1:12" ht="16.5" hidden="1" thickBot="1">
      <c r="A155" s="57" t="s">
        <v>255</v>
      </c>
      <c r="B155" s="56" t="s">
        <v>256</v>
      </c>
      <c r="C155" s="90">
        <f aca="true" t="shared" si="44" ref="C155:H155">SUM(C156:C159)</f>
        <v>0</v>
      </c>
      <c r="D155" s="90">
        <f t="shared" si="44"/>
        <v>0</v>
      </c>
      <c r="E155" s="90">
        <f t="shared" si="44"/>
        <v>0</v>
      </c>
      <c r="F155" s="90">
        <f t="shared" si="44"/>
        <v>0</v>
      </c>
      <c r="G155" s="90">
        <f t="shared" si="44"/>
        <v>0</v>
      </c>
      <c r="H155" s="90">
        <f t="shared" si="44"/>
        <v>0</v>
      </c>
      <c r="I155" s="40" t="e">
        <f>H155/G155</f>
        <v>#DIV/0!</v>
      </c>
      <c r="J155" s="40">
        <f>H155-G155</f>
        <v>0</v>
      </c>
      <c r="K155" s="27" t="e">
        <f t="shared" si="36"/>
        <v>#DIV/0!</v>
      </c>
      <c r="L155" s="94">
        <f t="shared" si="37"/>
        <v>0</v>
      </c>
    </row>
    <row r="156" spans="1:12" ht="16.5" hidden="1" thickBot="1">
      <c r="A156" s="58" t="s">
        <v>257</v>
      </c>
      <c r="B156" s="59" t="s">
        <v>258</v>
      </c>
      <c r="C156" s="91"/>
      <c r="D156" s="91"/>
      <c r="E156" s="91"/>
      <c r="F156" s="91"/>
      <c r="G156" s="91"/>
      <c r="H156" s="91"/>
      <c r="I156" s="25" t="e">
        <f>H156/C156</f>
        <v>#DIV/0!</v>
      </c>
      <c r="J156" s="26">
        <f>H156-C156</f>
        <v>0</v>
      </c>
      <c r="K156" s="27" t="e">
        <f t="shared" si="36"/>
        <v>#DIV/0!</v>
      </c>
      <c r="L156" s="94">
        <f t="shared" si="37"/>
        <v>0</v>
      </c>
    </row>
    <row r="157" spans="1:12" ht="16.5" hidden="1" thickBot="1">
      <c r="A157" s="58" t="s">
        <v>259</v>
      </c>
      <c r="B157" s="59" t="s">
        <v>260</v>
      </c>
      <c r="C157" s="91"/>
      <c r="D157" s="91"/>
      <c r="E157" s="91"/>
      <c r="F157" s="91"/>
      <c r="G157" s="91"/>
      <c r="H157" s="91"/>
      <c r="I157" s="25" t="e">
        <f>H157/C157</f>
        <v>#DIV/0!</v>
      </c>
      <c r="J157" s="26">
        <f>H157-C157</f>
        <v>0</v>
      </c>
      <c r="K157" s="27" t="e">
        <f t="shared" si="36"/>
        <v>#DIV/0!</v>
      </c>
      <c r="L157" s="94">
        <f t="shared" si="37"/>
        <v>0</v>
      </c>
    </row>
    <row r="158" spans="1:12" ht="32.25" hidden="1" thickBot="1">
      <c r="A158" s="58" t="s">
        <v>261</v>
      </c>
      <c r="B158" s="59" t="s">
        <v>262</v>
      </c>
      <c r="C158" s="91"/>
      <c r="D158" s="91"/>
      <c r="E158" s="91"/>
      <c r="F158" s="91"/>
      <c r="G158" s="91"/>
      <c r="H158" s="91"/>
      <c r="I158" s="25" t="e">
        <f>H158/C158</f>
        <v>#DIV/0!</v>
      </c>
      <c r="J158" s="26">
        <f>H158-C158</f>
        <v>0</v>
      </c>
      <c r="K158" s="27" t="e">
        <f t="shared" si="36"/>
        <v>#DIV/0!</v>
      </c>
      <c r="L158" s="94">
        <f t="shared" si="37"/>
        <v>0</v>
      </c>
    </row>
    <row r="159" spans="1:12" ht="32.25" hidden="1" thickBot="1">
      <c r="A159" s="58" t="s">
        <v>263</v>
      </c>
      <c r="B159" s="59" t="s">
        <v>264</v>
      </c>
      <c r="C159" s="91"/>
      <c r="D159" s="91"/>
      <c r="E159" s="91"/>
      <c r="F159" s="91"/>
      <c r="G159" s="91"/>
      <c r="H159" s="91"/>
      <c r="I159" s="25" t="e">
        <f>H159/C159</f>
        <v>#DIV/0!</v>
      </c>
      <c r="J159" s="26">
        <f>H159-C159</f>
        <v>0</v>
      </c>
      <c r="K159" s="27" t="e">
        <f t="shared" si="36"/>
        <v>#DIV/0!</v>
      </c>
      <c r="L159" s="94">
        <f t="shared" si="37"/>
        <v>0</v>
      </c>
    </row>
    <row r="160" spans="1:12" ht="16.5" hidden="1" thickBot="1">
      <c r="A160" s="57" t="s">
        <v>265</v>
      </c>
      <c r="B160" s="56" t="s">
        <v>266</v>
      </c>
      <c r="C160" s="90">
        <f aca="true" t="shared" si="45" ref="C160:H160">C161</f>
        <v>23000</v>
      </c>
      <c r="D160" s="90">
        <f t="shared" si="45"/>
        <v>4200</v>
      </c>
      <c r="E160" s="90">
        <f t="shared" si="45"/>
        <v>2800</v>
      </c>
      <c r="F160" s="90">
        <f t="shared" si="45"/>
        <v>0</v>
      </c>
      <c r="G160" s="90">
        <f t="shared" si="45"/>
        <v>0</v>
      </c>
      <c r="H160" s="90">
        <f t="shared" si="45"/>
        <v>0</v>
      </c>
      <c r="I160" s="40" t="e">
        <f>H160/G160</f>
        <v>#DIV/0!</v>
      </c>
      <c r="J160" s="40">
        <f>H160-G160</f>
        <v>0</v>
      </c>
      <c r="K160" s="89">
        <f t="shared" si="36"/>
        <v>0</v>
      </c>
      <c r="L160" s="93">
        <f t="shared" si="37"/>
        <v>-4200</v>
      </c>
    </row>
    <row r="161" spans="1:12" ht="32.25" hidden="1" thickBot="1">
      <c r="A161" s="58" t="s">
        <v>267</v>
      </c>
      <c r="B161" s="59" t="s">
        <v>268</v>
      </c>
      <c r="C161" s="91">
        <v>23000</v>
      </c>
      <c r="D161" s="91">
        <v>4200</v>
      </c>
      <c r="E161" s="91">
        <f>D161/3*2</f>
        <v>2800</v>
      </c>
      <c r="F161" s="91"/>
      <c r="G161" s="91"/>
      <c r="H161" s="91"/>
      <c r="I161" s="25">
        <f>H161/C161</f>
        <v>0</v>
      </c>
      <c r="J161" s="26">
        <f>H161-C161</f>
        <v>-23000</v>
      </c>
      <c r="K161" s="27">
        <f aca="true" t="shared" si="46" ref="K161:K167">H161/D161</f>
        <v>0</v>
      </c>
      <c r="L161" s="95">
        <f aca="true" t="shared" si="47" ref="L161:L168">H161-D161</f>
        <v>-4200</v>
      </c>
    </row>
    <row r="162" spans="1:12" ht="16.5" hidden="1" thickBot="1">
      <c r="A162" s="58"/>
      <c r="B162" s="59" t="s">
        <v>269</v>
      </c>
      <c r="C162" s="91"/>
      <c r="D162" s="91"/>
      <c r="E162" s="91"/>
      <c r="F162" s="91"/>
      <c r="G162" s="91"/>
      <c r="H162" s="91"/>
      <c r="I162" s="25" t="e">
        <f>H162/G162</f>
        <v>#DIV/0!</v>
      </c>
      <c r="J162" s="60">
        <f>H162-G162</f>
        <v>0</v>
      </c>
      <c r="K162" s="27" t="e">
        <f t="shared" si="46"/>
        <v>#DIV/0!</v>
      </c>
      <c r="L162" s="94">
        <f t="shared" si="47"/>
        <v>0</v>
      </c>
    </row>
    <row r="163" spans="1:12" ht="18.75" customHeight="1" hidden="1">
      <c r="A163" s="58"/>
      <c r="B163" s="59" t="s">
        <v>270</v>
      </c>
      <c r="C163" s="91"/>
      <c r="D163" s="91"/>
      <c r="E163" s="91"/>
      <c r="F163" s="91"/>
      <c r="G163" s="91"/>
      <c r="H163" s="91"/>
      <c r="I163" s="25" t="e">
        <f>H163/G163</f>
        <v>#DIV/0!</v>
      </c>
      <c r="J163" s="60">
        <f>H163-G163</f>
        <v>0</v>
      </c>
      <c r="K163" s="27" t="e">
        <f t="shared" si="46"/>
        <v>#DIV/0!</v>
      </c>
      <c r="L163" s="94">
        <f t="shared" si="47"/>
        <v>0</v>
      </c>
    </row>
    <row r="164" spans="1:12" ht="16.5" hidden="1" thickBot="1">
      <c r="A164" s="58"/>
      <c r="B164" s="59" t="s">
        <v>271</v>
      </c>
      <c r="C164" s="91"/>
      <c r="D164" s="91"/>
      <c r="E164" s="91"/>
      <c r="F164" s="91"/>
      <c r="G164" s="91"/>
      <c r="H164" s="91"/>
      <c r="I164" s="25" t="e">
        <f>H164/G164</f>
        <v>#DIV/0!</v>
      </c>
      <c r="J164" s="60">
        <f>H164-G164</f>
        <v>0</v>
      </c>
      <c r="K164" s="27" t="e">
        <f t="shared" si="46"/>
        <v>#DIV/0!</v>
      </c>
      <c r="L164" s="94">
        <f t="shared" si="47"/>
        <v>0</v>
      </c>
    </row>
    <row r="165" spans="1:12" ht="16.5" hidden="1" thickBot="1">
      <c r="A165" s="57" t="s">
        <v>272</v>
      </c>
      <c r="B165" s="56" t="s">
        <v>273</v>
      </c>
      <c r="C165" s="90">
        <f aca="true" t="shared" si="48" ref="C165:H165">C166</f>
        <v>89000</v>
      </c>
      <c r="D165" s="90">
        <f t="shared" si="48"/>
        <v>16500</v>
      </c>
      <c r="E165" s="90">
        <f t="shared" si="48"/>
        <v>11000</v>
      </c>
      <c r="F165" s="90">
        <f t="shared" si="48"/>
        <v>0</v>
      </c>
      <c r="G165" s="90">
        <f t="shared" si="48"/>
        <v>0</v>
      </c>
      <c r="H165" s="90">
        <f t="shared" si="48"/>
        <v>0</v>
      </c>
      <c r="I165" s="40" t="e">
        <f>H165/G165</f>
        <v>#DIV/0!</v>
      </c>
      <c r="J165" s="40">
        <f>H165-G165</f>
        <v>0</v>
      </c>
      <c r="K165" s="89">
        <f t="shared" si="46"/>
        <v>0</v>
      </c>
      <c r="L165" s="93">
        <f t="shared" si="47"/>
        <v>-16500</v>
      </c>
    </row>
    <row r="166" spans="1:12" ht="32.25" hidden="1" thickBot="1">
      <c r="A166" s="58" t="s">
        <v>274</v>
      </c>
      <c r="B166" s="59" t="s">
        <v>275</v>
      </c>
      <c r="C166" s="91">
        <v>89000</v>
      </c>
      <c r="D166" s="91">
        <v>16500</v>
      </c>
      <c r="E166" s="91">
        <f>D166/3*2</f>
        <v>11000</v>
      </c>
      <c r="F166" s="91"/>
      <c r="G166" s="91"/>
      <c r="H166" s="91"/>
      <c r="I166" s="25">
        <f>H166/C166</f>
        <v>0</v>
      </c>
      <c r="J166" s="26">
        <f>H166-C166</f>
        <v>-89000</v>
      </c>
      <c r="K166" s="27">
        <f t="shared" si="46"/>
        <v>0</v>
      </c>
      <c r="L166" s="95">
        <f t="shared" si="47"/>
        <v>-16500</v>
      </c>
    </row>
    <row r="167" spans="1:12" ht="21" customHeight="1" hidden="1">
      <c r="A167" s="62" t="s">
        <v>276</v>
      </c>
      <c r="B167" s="63" t="s">
        <v>277</v>
      </c>
      <c r="C167" s="90">
        <f aca="true" t="shared" si="49" ref="C167:H167">C65+C91+C100+C109+C128+C133+C147+C155+C160+C165</f>
        <v>4724000</v>
      </c>
      <c r="D167" s="90">
        <f t="shared" si="49"/>
        <v>875700</v>
      </c>
      <c r="E167" s="90">
        <f t="shared" si="49"/>
        <v>583800</v>
      </c>
      <c r="F167" s="90">
        <f t="shared" si="49"/>
        <v>0</v>
      </c>
      <c r="G167" s="90">
        <f t="shared" si="49"/>
        <v>0</v>
      </c>
      <c r="H167" s="90">
        <f t="shared" si="49"/>
        <v>1380864</v>
      </c>
      <c r="I167" s="40" t="e">
        <f>H167/G167</f>
        <v>#DIV/0!</v>
      </c>
      <c r="J167" s="40">
        <f>H167-G167</f>
        <v>1380864</v>
      </c>
      <c r="K167" s="89">
        <f t="shared" si="46"/>
        <v>1.5768687906817402</v>
      </c>
      <c r="L167" s="93">
        <f t="shared" si="47"/>
        <v>505164</v>
      </c>
    </row>
    <row r="168" spans="1:12" ht="65.25" customHeight="1" hidden="1">
      <c r="A168" s="64" t="s">
        <v>278</v>
      </c>
      <c r="B168" s="65" t="s">
        <v>279</v>
      </c>
      <c r="C168" s="92">
        <f>C63-C167</f>
        <v>822000</v>
      </c>
      <c r="D168" s="92">
        <f>D63-D167</f>
        <v>1547000</v>
      </c>
      <c r="E168" s="92">
        <f>E63-E167</f>
        <v>809333.3333333333</v>
      </c>
      <c r="F168" s="92"/>
      <c r="G168" s="92">
        <f>G63-G167</f>
        <v>0</v>
      </c>
      <c r="H168" s="92">
        <f>H63-H167</f>
        <v>1504305</v>
      </c>
      <c r="I168" s="67"/>
      <c r="J168" s="66"/>
      <c r="K168" s="68"/>
      <c r="L168" s="95">
        <f t="shared" si="47"/>
        <v>-42695</v>
      </c>
    </row>
    <row r="169" spans="1:12" ht="33" customHeight="1" hidden="1">
      <c r="A169" s="211" t="s">
        <v>280</v>
      </c>
      <c r="B169" s="212"/>
      <c r="C169" s="212"/>
      <c r="D169" s="212"/>
      <c r="E169" s="212"/>
      <c r="F169" s="212"/>
      <c r="G169" s="212"/>
      <c r="H169" s="212"/>
      <c r="I169" s="206"/>
      <c r="J169" s="206"/>
      <c r="K169" s="206"/>
      <c r="L169" s="206"/>
    </row>
    <row r="170" spans="1:12" ht="95.25" hidden="1" thickBot="1">
      <c r="A170" s="69" t="s">
        <v>281</v>
      </c>
      <c r="B170" s="70" t="s">
        <v>282</v>
      </c>
      <c r="C170" s="71">
        <v>0</v>
      </c>
      <c r="D170" s="71"/>
      <c r="E170" s="71">
        <v>0</v>
      </c>
      <c r="F170" s="71"/>
      <c r="G170" s="71"/>
      <c r="H170" s="71">
        <v>0</v>
      </c>
      <c r="I170" s="72" t="e">
        <f>H170/C170</f>
        <v>#DIV/0!</v>
      </c>
      <c r="J170" s="73">
        <f aca="true" t="shared" si="50" ref="J170:J180">H170-C170</f>
        <v>0</v>
      </c>
      <c r="K170" s="72" t="e">
        <f>H170/E170</f>
        <v>#DIV/0!</v>
      </c>
      <c r="L170">
        <f aca="true" t="shared" si="51" ref="L170:L180">H170-E170</f>
        <v>0</v>
      </c>
    </row>
    <row r="171" spans="1:12" ht="189" customHeight="1" hidden="1">
      <c r="A171" s="69" t="s">
        <v>283</v>
      </c>
      <c r="B171" s="70" t="s">
        <v>284</v>
      </c>
      <c r="C171" s="74">
        <v>0</v>
      </c>
      <c r="D171" s="74"/>
      <c r="E171" s="74">
        <v>0</v>
      </c>
      <c r="F171" s="74"/>
      <c r="G171" s="74"/>
      <c r="H171" s="74">
        <v>-299</v>
      </c>
      <c r="I171" s="27"/>
      <c r="J171" s="75">
        <f t="shared" si="50"/>
        <v>-299</v>
      </c>
      <c r="K171" s="27"/>
      <c r="L171" s="76">
        <f t="shared" si="51"/>
        <v>-299</v>
      </c>
    </row>
    <row r="172" spans="1:12" ht="48" hidden="1" thickBot="1">
      <c r="A172" s="69" t="s">
        <v>285</v>
      </c>
      <c r="B172" s="70" t="s">
        <v>286</v>
      </c>
      <c r="C172" s="74">
        <v>5818</v>
      </c>
      <c r="D172" s="74"/>
      <c r="E172" s="74">
        <v>1832</v>
      </c>
      <c r="F172" s="74"/>
      <c r="G172" s="74"/>
      <c r="H172" s="74"/>
      <c r="I172" s="27">
        <f>H172/C172</f>
        <v>0</v>
      </c>
      <c r="J172" s="75">
        <f t="shared" si="50"/>
        <v>-5818</v>
      </c>
      <c r="K172" s="27">
        <f>H172/E172</f>
        <v>0</v>
      </c>
      <c r="L172" s="76">
        <f t="shared" si="51"/>
        <v>-1832</v>
      </c>
    </row>
    <row r="173" spans="1:12" ht="48" hidden="1" thickBot="1">
      <c r="A173" s="69" t="s">
        <v>287</v>
      </c>
      <c r="B173" s="70" t="s">
        <v>288</v>
      </c>
      <c r="C173" s="74">
        <v>0</v>
      </c>
      <c r="D173" s="74"/>
      <c r="E173" s="74">
        <v>0</v>
      </c>
      <c r="F173" s="74"/>
      <c r="G173" s="74"/>
      <c r="H173" s="74">
        <v>0</v>
      </c>
      <c r="I173" s="27"/>
      <c r="J173" s="75">
        <f t="shared" si="50"/>
        <v>0</v>
      </c>
      <c r="K173" s="27"/>
      <c r="L173" s="76">
        <f t="shared" si="51"/>
        <v>0</v>
      </c>
    </row>
    <row r="174" spans="1:12" ht="63.75" hidden="1" thickBot="1">
      <c r="A174" s="77" t="s">
        <v>289</v>
      </c>
      <c r="B174" s="78" t="s">
        <v>290</v>
      </c>
      <c r="C174" s="79">
        <v>0</v>
      </c>
      <c r="D174" s="79"/>
      <c r="E174" s="79">
        <v>0</v>
      </c>
      <c r="F174" s="79"/>
      <c r="G174" s="79"/>
      <c r="H174" s="79">
        <v>0</v>
      </c>
      <c r="I174" s="27" t="e">
        <f>H174/C174</f>
        <v>#DIV/0!</v>
      </c>
      <c r="J174" s="75">
        <f t="shared" si="50"/>
        <v>0</v>
      </c>
      <c r="K174" s="27" t="e">
        <f>H174/E174</f>
        <v>#DIV/0!</v>
      </c>
      <c r="L174" s="76">
        <f t="shared" si="51"/>
        <v>0</v>
      </c>
    </row>
    <row r="175" spans="1:12" ht="48" hidden="1" thickBot="1">
      <c r="A175" s="77" t="s">
        <v>291</v>
      </c>
      <c r="B175" s="78" t="s">
        <v>292</v>
      </c>
      <c r="C175" s="79">
        <v>500</v>
      </c>
      <c r="D175" s="79"/>
      <c r="E175" s="79">
        <v>30</v>
      </c>
      <c r="F175" s="79"/>
      <c r="G175" s="79"/>
      <c r="H175" s="79">
        <v>20</v>
      </c>
      <c r="I175" s="27">
        <f>H175/C175</f>
        <v>0.04</v>
      </c>
      <c r="J175" s="75">
        <f t="shared" si="50"/>
        <v>-480</v>
      </c>
      <c r="K175" s="27">
        <f>H175/E175</f>
        <v>0.6666666666666666</v>
      </c>
      <c r="L175" s="76">
        <f t="shared" si="51"/>
        <v>-10</v>
      </c>
    </row>
    <row r="176" spans="1:12" ht="21.75" hidden="1" thickBot="1">
      <c r="A176" s="77" t="s">
        <v>293</v>
      </c>
      <c r="B176" s="78" t="s">
        <v>294</v>
      </c>
      <c r="C176" s="80">
        <f>C178-C177</f>
        <v>982</v>
      </c>
      <c r="D176" s="80"/>
      <c r="E176" s="80">
        <f>E178-E177</f>
        <v>982</v>
      </c>
      <c r="F176" s="80"/>
      <c r="G176" s="80"/>
      <c r="H176" s="80">
        <f>H178-H177</f>
        <v>-4241</v>
      </c>
      <c r="I176" s="36">
        <f>H176/C176</f>
        <v>-4.318737270875764</v>
      </c>
      <c r="J176" s="81">
        <f t="shared" si="50"/>
        <v>-5223</v>
      </c>
      <c r="K176" s="36">
        <f>H176/E176</f>
        <v>-4.318737270875764</v>
      </c>
      <c r="L176" s="82">
        <f t="shared" si="51"/>
        <v>-5223</v>
      </c>
    </row>
    <row r="177" spans="1:12" ht="13.5" hidden="1" thickBot="1">
      <c r="A177" s="77"/>
      <c r="B177" s="83" t="s">
        <v>295</v>
      </c>
      <c r="C177" s="84"/>
      <c r="D177" s="84"/>
      <c r="E177" s="84"/>
      <c r="F177" s="84"/>
      <c r="G177" s="84"/>
      <c r="H177" s="84">
        <v>40205</v>
      </c>
      <c r="I177" s="27"/>
      <c r="J177" s="75">
        <f t="shared" si="50"/>
        <v>40205</v>
      </c>
      <c r="K177" s="27"/>
      <c r="L177" s="76">
        <f t="shared" si="51"/>
        <v>40205</v>
      </c>
    </row>
    <row r="178" spans="1:12" ht="13.5" hidden="1" thickBot="1">
      <c r="A178" s="77"/>
      <c r="B178" s="83" t="s">
        <v>296</v>
      </c>
      <c r="C178" s="84">
        <v>982</v>
      </c>
      <c r="D178" s="84"/>
      <c r="E178" s="84">
        <v>982</v>
      </c>
      <c r="F178" s="84"/>
      <c r="G178" s="84"/>
      <c r="H178" s="84">
        <v>35964</v>
      </c>
      <c r="I178" s="27">
        <f>H178/C178</f>
        <v>36.623217922606926</v>
      </c>
      <c r="J178" s="75">
        <f t="shared" si="50"/>
        <v>34982</v>
      </c>
      <c r="K178" s="27">
        <f>H178/E178</f>
        <v>36.623217922606926</v>
      </c>
      <c r="L178" s="76">
        <f t="shared" si="51"/>
        <v>34982</v>
      </c>
    </row>
    <row r="179" spans="1:12" ht="21.75" hidden="1" thickBot="1">
      <c r="A179" s="77" t="s">
        <v>297</v>
      </c>
      <c r="B179" s="85" t="s">
        <v>298</v>
      </c>
      <c r="C179" s="79">
        <v>0</v>
      </c>
      <c r="D179" s="79"/>
      <c r="E179" s="79">
        <v>0</v>
      </c>
      <c r="F179" s="79"/>
      <c r="G179" s="79"/>
      <c r="H179" s="79">
        <v>0</v>
      </c>
      <c r="I179" s="27" t="e">
        <f>H179/C179</f>
        <v>#DIV/0!</v>
      </c>
      <c r="J179" s="75">
        <f t="shared" si="50"/>
        <v>0</v>
      </c>
      <c r="K179" s="27" t="e">
        <f>H179/E179</f>
        <v>#DIV/0!</v>
      </c>
      <c r="L179" s="76">
        <f t="shared" si="51"/>
        <v>0</v>
      </c>
    </row>
    <row r="180" spans="1:12" ht="32.25" hidden="1" thickBot="1">
      <c r="A180" s="86" t="s">
        <v>299</v>
      </c>
      <c r="B180" s="87" t="s">
        <v>300</v>
      </c>
      <c r="C180" s="88">
        <f>C170+C171+C172+C173+C174+C175+C176+C179</f>
        <v>7300</v>
      </c>
      <c r="D180" s="88"/>
      <c r="E180" s="88">
        <f>E170+E171+E172+E173+E174+E175+E176+E179</f>
        <v>2844</v>
      </c>
      <c r="F180" s="88"/>
      <c r="G180" s="88"/>
      <c r="H180" s="88">
        <f>H170+H171+H172+H173+H174+H175+H176+H179</f>
        <v>-4520</v>
      </c>
      <c r="I180" s="36">
        <f>H180/C180</f>
        <v>-0.6191780821917808</v>
      </c>
      <c r="J180" s="81">
        <f t="shared" si="50"/>
        <v>-11820</v>
      </c>
      <c r="K180" s="36">
        <f>H180/E180</f>
        <v>-1.589310829817159</v>
      </c>
      <c r="L180" s="82">
        <f t="shared" si="51"/>
        <v>-7364</v>
      </c>
    </row>
    <row r="181" spans="1:12" ht="23.25" customHeight="1" hidden="1">
      <c r="A181" s="205" t="s">
        <v>301</v>
      </c>
      <c r="B181" s="205"/>
      <c r="I181" s="223" t="s">
        <v>302</v>
      </c>
      <c r="J181" s="206"/>
      <c r="K181" s="206"/>
      <c r="L181" s="206"/>
    </row>
    <row r="182" spans="1:13" ht="23.25" customHeight="1" thickBot="1">
      <c r="A182" s="231" t="s">
        <v>66</v>
      </c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3"/>
    </row>
    <row r="183" spans="1:12" ht="48" thickBot="1">
      <c r="A183" s="108" t="s">
        <v>326</v>
      </c>
      <c r="B183" s="115" t="s">
        <v>327</v>
      </c>
      <c r="C183" s="74">
        <v>3533800</v>
      </c>
      <c r="D183" s="74">
        <v>3533800</v>
      </c>
      <c r="E183" s="118"/>
      <c r="F183" s="119"/>
      <c r="G183" s="119"/>
      <c r="H183" s="118">
        <v>3533800</v>
      </c>
      <c r="I183" s="118"/>
      <c r="J183" s="118"/>
      <c r="K183" s="125">
        <f>H183/D183</f>
        <v>1</v>
      </c>
      <c r="L183" s="126">
        <f>H183-D183</f>
        <v>0</v>
      </c>
    </row>
    <row r="184" spans="1:12" ht="48" thickBot="1">
      <c r="A184" s="109" t="s">
        <v>69</v>
      </c>
      <c r="B184" s="115" t="s">
        <v>328</v>
      </c>
      <c r="C184" s="74">
        <v>216800</v>
      </c>
      <c r="D184" s="74">
        <v>216800</v>
      </c>
      <c r="E184" s="118"/>
      <c r="F184" s="119"/>
      <c r="G184" s="119"/>
      <c r="H184" s="118">
        <v>216800</v>
      </c>
      <c r="I184" s="118"/>
      <c r="J184" s="118"/>
      <c r="K184" s="125">
        <f>H184/D184</f>
        <v>1</v>
      </c>
      <c r="L184" s="126">
        <f>H184-D184</f>
        <v>0</v>
      </c>
    </row>
    <row r="185" spans="1:12" ht="13.5" thickBot="1">
      <c r="A185" s="226" t="s">
        <v>71</v>
      </c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</row>
    <row r="186" spans="1:12" ht="59.25" customHeight="1" thickBot="1">
      <c r="A186" s="108" t="s">
        <v>329</v>
      </c>
      <c r="B186" s="110" t="s">
        <v>330</v>
      </c>
      <c r="C186" s="74">
        <v>73600</v>
      </c>
      <c r="D186" s="74">
        <v>73600</v>
      </c>
      <c r="E186" s="120"/>
      <c r="F186" s="121"/>
      <c r="G186" s="121"/>
      <c r="H186" s="120">
        <v>73600</v>
      </c>
      <c r="I186" s="121"/>
      <c r="J186" s="121"/>
      <c r="K186" s="127">
        <f>H186/D186</f>
        <v>1</v>
      </c>
      <c r="L186" s="118">
        <f>H186-D186</f>
        <v>0</v>
      </c>
    </row>
    <row r="187" spans="1:12" ht="42" customHeight="1" thickBot="1">
      <c r="A187" s="111" t="s">
        <v>331</v>
      </c>
      <c r="B187" s="116" t="s">
        <v>332</v>
      </c>
      <c r="C187" s="112">
        <v>3900</v>
      </c>
      <c r="D187" s="112">
        <v>3900</v>
      </c>
      <c r="E187" s="120"/>
      <c r="F187" s="122"/>
      <c r="G187" s="122"/>
      <c r="H187" s="120">
        <v>3900</v>
      </c>
      <c r="I187" s="120"/>
      <c r="J187" s="120"/>
      <c r="K187" s="127">
        <f>H187/D187</f>
        <v>1</v>
      </c>
      <c r="L187" s="126">
        <f>H187-D187</f>
        <v>0</v>
      </c>
    </row>
    <row r="188" spans="1:12" ht="17.25" thickBot="1">
      <c r="A188" s="228" t="s">
        <v>333</v>
      </c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30"/>
    </row>
    <row r="189" spans="1:12" ht="30.75" thickBot="1">
      <c r="A189" s="109"/>
      <c r="B189" s="47" t="s">
        <v>334</v>
      </c>
      <c r="C189" s="114">
        <v>100000</v>
      </c>
      <c r="D189" s="114">
        <v>100000</v>
      </c>
      <c r="E189" s="123"/>
      <c r="F189" s="124"/>
      <c r="G189" s="124"/>
      <c r="H189" s="123">
        <v>100000</v>
      </c>
      <c r="I189" s="123"/>
      <c r="J189" s="123"/>
      <c r="K189" s="125">
        <f>H189/D189</f>
        <v>1</v>
      </c>
      <c r="L189" s="126">
        <f>H189-D189</f>
        <v>0</v>
      </c>
    </row>
    <row r="190" spans="1:12" ht="15.75">
      <c r="A190" s="55" t="s">
        <v>105</v>
      </c>
      <c r="B190" s="56" t="s">
        <v>106</v>
      </c>
      <c r="C190" s="90">
        <f aca="true" t="shared" si="52" ref="C190:J190">C31+C183+C184+C186+C187+C189</f>
        <v>5657100</v>
      </c>
      <c r="D190" s="90">
        <f t="shared" si="52"/>
        <v>5657100</v>
      </c>
      <c r="E190" s="90">
        <f t="shared" si="52"/>
        <v>930666.6666666666</v>
      </c>
      <c r="F190" s="90">
        <f t="shared" si="52"/>
        <v>0</v>
      </c>
      <c r="G190" s="90">
        <f t="shared" si="52"/>
        <v>0</v>
      </c>
      <c r="H190" s="90">
        <f t="shared" si="52"/>
        <v>5476992</v>
      </c>
      <c r="I190" s="90" t="e">
        <f t="shared" si="52"/>
        <v>#DIV/0!</v>
      </c>
      <c r="J190" s="90">
        <f t="shared" si="52"/>
        <v>-180108</v>
      </c>
      <c r="K190" s="128">
        <f>H190/D190</f>
        <v>0.96816248607944</v>
      </c>
      <c r="L190" s="90">
        <f>L31+L183+L184+L186+L187+L189</f>
        <v>-180108</v>
      </c>
    </row>
  </sheetData>
  <sheetProtection/>
  <mergeCells count="12">
    <mergeCell ref="A185:L185"/>
    <mergeCell ref="A188:L188"/>
    <mergeCell ref="A182:M182"/>
    <mergeCell ref="A181:B181"/>
    <mergeCell ref="I181:L181"/>
    <mergeCell ref="C1:L1"/>
    <mergeCell ref="A31:B31"/>
    <mergeCell ref="A2:L2"/>
    <mergeCell ref="A169:L169"/>
    <mergeCell ref="A5:L5"/>
    <mergeCell ref="A64:L64"/>
    <mergeCell ref="A42:A5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PageLayoutView="0" workbookViewId="0" topLeftCell="A1">
      <pane xSplit="2" ySplit="3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K193" sqref="K193"/>
    </sheetView>
  </sheetViews>
  <sheetFormatPr defaultColWidth="9.00390625" defaultRowHeight="12.75"/>
  <cols>
    <col min="1" max="1" width="17.375" style="1" customWidth="1"/>
    <col min="2" max="2" width="45.75390625" style="0" customWidth="1"/>
    <col min="3" max="3" width="10.875" style="0" bestFit="1" customWidth="1"/>
    <col min="4" max="4" width="11.75390625" style="0" hidden="1" customWidth="1"/>
    <col min="5" max="5" width="8.375" style="0" hidden="1" customWidth="1"/>
    <col min="6" max="7" width="11.75390625" style="0" hidden="1" customWidth="1"/>
    <col min="8" max="8" width="9.875" style="0" customWidth="1"/>
    <col min="9" max="9" width="8.25390625" style="0" hidden="1" customWidth="1"/>
    <col min="10" max="10" width="9.75390625" style="0" hidden="1" customWidth="1"/>
    <col min="11" max="11" width="9.25390625" style="0" customWidth="1"/>
    <col min="12" max="12" width="10.875" style="0" customWidth="1"/>
    <col min="13" max="13" width="0" style="0" hidden="1" customWidth="1"/>
  </cols>
  <sheetData>
    <row r="1" spans="1:13" ht="50.25" customHeight="1">
      <c r="A1" s="134"/>
      <c r="B1" s="242" t="s">
        <v>379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135"/>
    </row>
    <row r="2" spans="1:13" ht="36.75" customHeight="1" thickBot="1">
      <c r="A2" s="256" t="s">
        <v>380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36"/>
    </row>
    <row r="3" spans="1:13" s="8" customFormat="1" ht="70.5" customHeight="1" thickBot="1">
      <c r="A3" s="137" t="s">
        <v>1</v>
      </c>
      <c r="B3" s="138" t="s">
        <v>2</v>
      </c>
      <c r="C3" s="139" t="s">
        <v>3</v>
      </c>
      <c r="D3" s="139" t="s">
        <v>364</v>
      </c>
      <c r="E3" s="140" t="s">
        <v>5</v>
      </c>
      <c r="F3" s="140" t="s">
        <v>6</v>
      </c>
      <c r="G3" s="140" t="s">
        <v>7</v>
      </c>
      <c r="H3" s="141" t="s">
        <v>370</v>
      </c>
      <c r="I3" s="141" t="s">
        <v>9</v>
      </c>
      <c r="J3" s="141" t="s">
        <v>10</v>
      </c>
      <c r="K3" s="141" t="s">
        <v>350</v>
      </c>
      <c r="L3" s="142" t="s">
        <v>351</v>
      </c>
      <c r="M3" s="143"/>
    </row>
    <row r="4" spans="1:13" s="14" customFormat="1" ht="17.25" customHeight="1" thickBot="1">
      <c r="A4" s="144">
        <v>1</v>
      </c>
      <c r="B4" s="145">
        <v>2</v>
      </c>
      <c r="C4" s="146" t="s">
        <v>11</v>
      </c>
      <c r="D4" s="146" t="s">
        <v>12</v>
      </c>
      <c r="E4" s="146" t="s">
        <v>13</v>
      </c>
      <c r="F4" s="146"/>
      <c r="G4" s="146"/>
      <c r="H4" s="147">
        <v>6</v>
      </c>
      <c r="I4" s="147">
        <v>6</v>
      </c>
      <c r="J4" s="147">
        <v>7</v>
      </c>
      <c r="K4" s="147">
        <v>7</v>
      </c>
      <c r="L4" s="148">
        <v>8</v>
      </c>
      <c r="M4" s="149"/>
    </row>
    <row r="5" spans="1:13" ht="20.25" customHeight="1">
      <c r="A5" s="236" t="s">
        <v>14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8"/>
      <c r="M5" s="136"/>
    </row>
    <row r="6" spans="1:13" ht="13.5" customHeight="1">
      <c r="A6" s="150" t="s">
        <v>15</v>
      </c>
      <c r="B6" s="151" t="s">
        <v>16</v>
      </c>
      <c r="C6" s="71"/>
      <c r="D6" s="71"/>
      <c r="E6" s="71"/>
      <c r="F6" s="71"/>
      <c r="G6" s="71"/>
      <c r="H6" s="71"/>
      <c r="I6" s="152"/>
      <c r="J6" s="152"/>
      <c r="K6" s="152"/>
      <c r="L6" s="152"/>
      <c r="M6" s="136"/>
    </row>
    <row r="7" spans="1:13" ht="18.75" customHeight="1">
      <c r="A7" s="150" t="s">
        <v>17</v>
      </c>
      <c r="B7" s="151" t="s">
        <v>18</v>
      </c>
      <c r="C7" s="91">
        <v>320268</v>
      </c>
      <c r="D7" s="91"/>
      <c r="E7" s="91"/>
      <c r="F7" s="91"/>
      <c r="G7" s="91"/>
      <c r="H7" s="91">
        <v>320268</v>
      </c>
      <c r="I7" s="25"/>
      <c r="J7" s="25"/>
      <c r="K7" s="133">
        <f>H7/C7</f>
        <v>1</v>
      </c>
      <c r="L7" s="91">
        <f>C7-H7</f>
        <v>0</v>
      </c>
      <c r="M7" s="136"/>
    </row>
    <row r="8" spans="1:13" ht="38.25" customHeight="1" hidden="1">
      <c r="A8" s="23" t="s">
        <v>19</v>
      </c>
      <c r="B8" s="24" t="s">
        <v>20</v>
      </c>
      <c r="C8" s="91"/>
      <c r="D8" s="91"/>
      <c r="E8" s="91"/>
      <c r="F8" s="91"/>
      <c r="G8" s="91"/>
      <c r="H8" s="91"/>
      <c r="I8" s="25"/>
      <c r="J8" s="25"/>
      <c r="K8" s="133"/>
      <c r="L8" s="95"/>
      <c r="M8" s="136"/>
    </row>
    <row r="9" spans="1:13" ht="26.25" customHeight="1">
      <c r="A9" s="23" t="s">
        <v>21</v>
      </c>
      <c r="B9" s="24" t="s">
        <v>22</v>
      </c>
      <c r="C9" s="91">
        <v>320268</v>
      </c>
      <c r="D9" s="91"/>
      <c r="E9" s="91"/>
      <c r="F9" s="91"/>
      <c r="G9" s="91"/>
      <c r="H9" s="91">
        <v>320268</v>
      </c>
      <c r="I9" s="25"/>
      <c r="J9" s="25"/>
      <c r="K9" s="133">
        <f>H9/C9</f>
        <v>1</v>
      </c>
      <c r="L9" s="91">
        <f>C9-H9</f>
        <v>0</v>
      </c>
      <c r="M9" s="136"/>
    </row>
    <row r="10" spans="1:13" ht="47.25" hidden="1">
      <c r="A10" s="23" t="s">
        <v>25</v>
      </c>
      <c r="B10" s="24" t="s">
        <v>26</v>
      </c>
      <c r="C10" s="91">
        <v>0</v>
      </c>
      <c r="D10" s="91"/>
      <c r="E10" s="91"/>
      <c r="F10" s="91"/>
      <c r="G10" s="91"/>
      <c r="H10" s="91"/>
      <c r="I10" s="25"/>
      <c r="J10" s="25"/>
      <c r="K10" s="133"/>
      <c r="L10" s="91">
        <f aca="true" t="shared" si="0" ref="L10:L33">C10-H10</f>
        <v>0</v>
      </c>
      <c r="M10" s="136"/>
    </row>
    <row r="11" spans="1:13" ht="29.25" customHeight="1" hidden="1">
      <c r="A11" s="23" t="s">
        <v>27</v>
      </c>
      <c r="B11" s="24" t="s">
        <v>28</v>
      </c>
      <c r="C11" s="91"/>
      <c r="D11" s="91"/>
      <c r="E11" s="91"/>
      <c r="F11" s="91"/>
      <c r="G11" s="91"/>
      <c r="H11" s="91"/>
      <c r="I11" s="25"/>
      <c r="J11" s="25"/>
      <c r="K11" s="133"/>
      <c r="L11" s="91">
        <f t="shared" si="0"/>
        <v>0</v>
      </c>
      <c r="M11" s="136"/>
    </row>
    <row r="12" spans="1:13" ht="23.25" customHeight="1">
      <c r="A12" s="23" t="s">
        <v>344</v>
      </c>
      <c r="B12" s="24" t="s">
        <v>345</v>
      </c>
      <c r="C12" s="91">
        <v>258355</v>
      </c>
      <c r="D12" s="91"/>
      <c r="E12" s="91"/>
      <c r="F12" s="91"/>
      <c r="G12" s="91"/>
      <c r="H12" s="91">
        <v>258356</v>
      </c>
      <c r="I12" s="25"/>
      <c r="J12" s="25"/>
      <c r="K12" s="133">
        <f aca="true" t="shared" si="1" ref="K12:K33">H12/C12</f>
        <v>1.0000038706431074</v>
      </c>
      <c r="L12" s="91">
        <f t="shared" si="0"/>
        <v>-1</v>
      </c>
      <c r="M12" s="136"/>
    </row>
    <row r="13" spans="1:13" ht="20.25" customHeight="1">
      <c r="A13" s="153" t="s">
        <v>31</v>
      </c>
      <c r="B13" s="154" t="s">
        <v>32</v>
      </c>
      <c r="C13" s="155">
        <f>C18+C14</f>
        <v>1333323</v>
      </c>
      <c r="D13" s="155"/>
      <c r="E13" s="155"/>
      <c r="F13" s="155"/>
      <c r="G13" s="155"/>
      <c r="H13" s="155">
        <f>H14+H18</f>
        <v>1333324</v>
      </c>
      <c r="I13" s="25"/>
      <c r="J13" s="25"/>
      <c r="K13" s="133">
        <f t="shared" si="1"/>
        <v>1.0000007500058126</v>
      </c>
      <c r="L13" s="91">
        <f t="shared" si="0"/>
        <v>-1</v>
      </c>
      <c r="M13" s="136"/>
    </row>
    <row r="14" spans="1:13" ht="21.75" customHeight="1">
      <c r="A14" s="23" t="s">
        <v>33</v>
      </c>
      <c r="B14" s="24" t="s">
        <v>34</v>
      </c>
      <c r="C14" s="91">
        <v>54527</v>
      </c>
      <c r="D14" s="91"/>
      <c r="E14" s="91"/>
      <c r="F14" s="91"/>
      <c r="G14" s="91"/>
      <c r="H14" s="91">
        <v>54527</v>
      </c>
      <c r="I14" s="25"/>
      <c r="J14" s="25"/>
      <c r="K14" s="133">
        <f t="shared" si="1"/>
        <v>1</v>
      </c>
      <c r="L14" s="91">
        <f t="shared" si="0"/>
        <v>0</v>
      </c>
      <c r="M14" s="136"/>
    </row>
    <row r="15" spans="1:13" ht="15.75" hidden="1">
      <c r="A15" s="23" t="s">
        <v>35</v>
      </c>
      <c r="B15" s="24" t="s">
        <v>36</v>
      </c>
      <c r="C15" s="91"/>
      <c r="D15" s="91"/>
      <c r="E15" s="91"/>
      <c r="F15" s="91"/>
      <c r="G15" s="91"/>
      <c r="H15" s="91"/>
      <c r="I15" s="25"/>
      <c r="J15" s="25"/>
      <c r="K15" s="133" t="e">
        <f t="shared" si="1"/>
        <v>#DIV/0!</v>
      </c>
      <c r="L15" s="91">
        <f t="shared" si="0"/>
        <v>0</v>
      </c>
      <c r="M15" s="136"/>
    </row>
    <row r="16" spans="1:13" ht="15.75" hidden="1">
      <c r="A16" s="23" t="s">
        <v>37</v>
      </c>
      <c r="B16" s="24" t="s">
        <v>38</v>
      </c>
      <c r="C16" s="91"/>
      <c r="D16" s="91"/>
      <c r="E16" s="91"/>
      <c r="F16" s="91"/>
      <c r="G16" s="91"/>
      <c r="H16" s="91"/>
      <c r="I16" s="25"/>
      <c r="J16" s="25"/>
      <c r="K16" s="133" t="e">
        <f t="shared" si="1"/>
        <v>#DIV/0!</v>
      </c>
      <c r="L16" s="91">
        <f t="shared" si="0"/>
        <v>0</v>
      </c>
      <c r="M16" s="136"/>
    </row>
    <row r="17" spans="1:13" ht="15.75" hidden="1">
      <c r="A17" s="23" t="s">
        <v>39</v>
      </c>
      <c r="B17" s="24" t="s">
        <v>40</v>
      </c>
      <c r="C17" s="91"/>
      <c r="D17" s="91"/>
      <c r="E17" s="91"/>
      <c r="F17" s="91"/>
      <c r="G17" s="91"/>
      <c r="H17" s="91"/>
      <c r="I17" s="25"/>
      <c r="J17" s="25"/>
      <c r="K17" s="133" t="e">
        <f t="shared" si="1"/>
        <v>#DIV/0!</v>
      </c>
      <c r="L17" s="91">
        <f t="shared" si="0"/>
        <v>0</v>
      </c>
      <c r="M17" s="136"/>
    </row>
    <row r="18" spans="1:13" ht="22.5" customHeight="1">
      <c r="A18" s="23" t="s">
        <v>43</v>
      </c>
      <c r="B18" s="24" t="s">
        <v>44</v>
      </c>
      <c r="C18" s="91">
        <v>1278796</v>
      </c>
      <c r="D18" s="91"/>
      <c r="E18" s="91"/>
      <c r="F18" s="91"/>
      <c r="G18" s="91"/>
      <c r="H18" s="91">
        <v>1278797</v>
      </c>
      <c r="I18" s="25"/>
      <c r="J18" s="25"/>
      <c r="K18" s="133">
        <f t="shared" si="1"/>
        <v>1.0000007819855552</v>
      </c>
      <c r="L18" s="91">
        <f t="shared" si="0"/>
        <v>-1</v>
      </c>
      <c r="M18" s="136"/>
    </row>
    <row r="19" spans="1:13" ht="15.75" hidden="1">
      <c r="A19" s="23"/>
      <c r="B19" s="83"/>
      <c r="C19" s="91"/>
      <c r="D19" s="91"/>
      <c r="E19" s="91"/>
      <c r="F19" s="91"/>
      <c r="G19" s="91"/>
      <c r="H19" s="91"/>
      <c r="I19" s="25"/>
      <c r="J19" s="25"/>
      <c r="K19" s="133" t="e">
        <f t="shared" si="1"/>
        <v>#DIV/0!</v>
      </c>
      <c r="L19" s="91">
        <f t="shared" si="0"/>
        <v>0</v>
      </c>
      <c r="M19" s="136"/>
    </row>
    <row r="20" spans="1:13" ht="25.5">
      <c r="A20" s="23" t="s">
        <v>335</v>
      </c>
      <c r="B20" s="83" t="s">
        <v>336</v>
      </c>
      <c r="C20" s="91">
        <v>17920</v>
      </c>
      <c r="D20" s="91"/>
      <c r="E20" s="91"/>
      <c r="F20" s="91"/>
      <c r="G20" s="91"/>
      <c r="H20" s="91">
        <v>17920</v>
      </c>
      <c r="I20" s="25"/>
      <c r="J20" s="25"/>
      <c r="K20" s="133">
        <f t="shared" si="1"/>
        <v>1</v>
      </c>
      <c r="L20" s="91">
        <f t="shared" si="0"/>
        <v>0</v>
      </c>
      <c r="M20" s="136"/>
    </row>
    <row r="21" spans="1:13" ht="35.25" customHeight="1" hidden="1">
      <c r="A21" s="23" t="s">
        <v>365</v>
      </c>
      <c r="B21" s="156" t="s">
        <v>48</v>
      </c>
      <c r="C21" s="91">
        <v>0</v>
      </c>
      <c r="D21" s="91"/>
      <c r="E21" s="91"/>
      <c r="F21" s="91"/>
      <c r="G21" s="91"/>
      <c r="H21" s="91"/>
      <c r="I21" s="25"/>
      <c r="J21" s="25"/>
      <c r="K21" s="133">
        <v>0</v>
      </c>
      <c r="L21" s="91">
        <f t="shared" si="0"/>
        <v>0</v>
      </c>
      <c r="M21" s="136"/>
    </row>
    <row r="22" spans="1:13" ht="54.75" customHeight="1">
      <c r="A22" s="23" t="s">
        <v>339</v>
      </c>
      <c r="B22" s="157" t="s">
        <v>340</v>
      </c>
      <c r="C22" s="91">
        <v>80493</v>
      </c>
      <c r="D22" s="91"/>
      <c r="E22" s="91"/>
      <c r="F22" s="91"/>
      <c r="G22" s="91"/>
      <c r="H22" s="91">
        <v>80494</v>
      </c>
      <c r="I22" s="25"/>
      <c r="J22" s="25"/>
      <c r="K22" s="133">
        <f t="shared" si="1"/>
        <v>1.0000124234405476</v>
      </c>
      <c r="L22" s="91">
        <f t="shared" si="0"/>
        <v>-1</v>
      </c>
      <c r="M22" s="136"/>
    </row>
    <row r="23" spans="1:13" ht="54" customHeight="1">
      <c r="A23" s="23" t="s">
        <v>357</v>
      </c>
      <c r="B23" s="157" t="s">
        <v>358</v>
      </c>
      <c r="C23" s="91">
        <v>307727</v>
      </c>
      <c r="D23" s="91"/>
      <c r="E23" s="91"/>
      <c r="F23" s="91"/>
      <c r="G23" s="91"/>
      <c r="H23" s="91">
        <v>307728</v>
      </c>
      <c r="I23" s="25"/>
      <c r="J23" s="25"/>
      <c r="K23" s="133">
        <f t="shared" si="1"/>
        <v>1.0000032496336038</v>
      </c>
      <c r="L23" s="91">
        <f t="shared" si="0"/>
        <v>-1</v>
      </c>
      <c r="M23" s="136"/>
    </row>
    <row r="24" spans="1:13" ht="33" customHeight="1">
      <c r="A24" s="23" t="s">
        <v>337</v>
      </c>
      <c r="B24" s="157" t="s">
        <v>338</v>
      </c>
      <c r="C24" s="91">
        <v>92255</v>
      </c>
      <c r="D24" s="91"/>
      <c r="E24" s="91"/>
      <c r="F24" s="91"/>
      <c r="G24" s="91"/>
      <c r="H24" s="91">
        <v>92255</v>
      </c>
      <c r="I24" s="25"/>
      <c r="J24" s="25"/>
      <c r="K24" s="133">
        <f t="shared" si="1"/>
        <v>1</v>
      </c>
      <c r="L24" s="91">
        <f t="shared" si="0"/>
        <v>0</v>
      </c>
      <c r="M24" s="136"/>
    </row>
    <row r="25" spans="1:13" ht="27.75" customHeight="1" hidden="1">
      <c r="A25" s="23"/>
      <c r="B25" s="157"/>
      <c r="C25" s="91"/>
      <c r="D25" s="91"/>
      <c r="E25" s="91"/>
      <c r="F25" s="91"/>
      <c r="G25" s="91"/>
      <c r="H25" s="91"/>
      <c r="I25" s="25"/>
      <c r="J25" s="25"/>
      <c r="K25" s="133" t="e">
        <f t="shared" si="1"/>
        <v>#DIV/0!</v>
      </c>
      <c r="L25" s="91">
        <f t="shared" si="0"/>
        <v>0</v>
      </c>
      <c r="M25" s="136"/>
    </row>
    <row r="26" spans="1:13" ht="58.5" customHeight="1">
      <c r="A26" s="23" t="s">
        <v>346</v>
      </c>
      <c r="B26" s="157" t="s">
        <v>347</v>
      </c>
      <c r="C26" s="91">
        <v>11786</v>
      </c>
      <c r="D26" s="91"/>
      <c r="E26" s="91"/>
      <c r="F26" s="91"/>
      <c r="G26" s="91"/>
      <c r="H26" s="91">
        <v>11786.46</v>
      </c>
      <c r="I26" s="25"/>
      <c r="J26" s="25"/>
      <c r="K26" s="133">
        <v>0</v>
      </c>
      <c r="L26" s="91">
        <f t="shared" si="0"/>
        <v>-0.4599999999991269</v>
      </c>
      <c r="M26" s="136"/>
    </row>
    <row r="27" spans="1:13" ht="55.5" customHeight="1">
      <c r="A27" s="43" t="s">
        <v>366</v>
      </c>
      <c r="B27" s="49" t="s">
        <v>367</v>
      </c>
      <c r="C27" s="91">
        <v>1500</v>
      </c>
      <c r="D27" s="91"/>
      <c r="E27" s="91"/>
      <c r="F27" s="91"/>
      <c r="G27" s="91"/>
      <c r="H27" s="91">
        <v>1500</v>
      </c>
      <c r="I27" s="25">
        <f>H27/C27</f>
        <v>1</v>
      </c>
      <c r="J27" s="25">
        <f>H27-C27</f>
        <v>0</v>
      </c>
      <c r="K27" s="133">
        <v>0</v>
      </c>
      <c r="L27" s="91">
        <f t="shared" si="0"/>
        <v>0</v>
      </c>
      <c r="M27" s="136"/>
    </row>
    <row r="28" spans="1:13" ht="41.25" customHeight="1">
      <c r="A28" s="43" t="s">
        <v>368</v>
      </c>
      <c r="B28" s="157" t="s">
        <v>369</v>
      </c>
      <c r="C28" s="91">
        <v>1000</v>
      </c>
      <c r="D28" s="91"/>
      <c r="E28" s="91"/>
      <c r="F28" s="91"/>
      <c r="G28" s="91"/>
      <c r="H28" s="91">
        <v>1000</v>
      </c>
      <c r="I28" s="25">
        <f>H28/C28</f>
        <v>1</v>
      </c>
      <c r="J28" s="25">
        <f>H28-C28</f>
        <v>0</v>
      </c>
      <c r="K28" s="133">
        <v>0</v>
      </c>
      <c r="L28" s="91">
        <f t="shared" si="0"/>
        <v>0</v>
      </c>
      <c r="M28" s="136"/>
    </row>
    <row r="29" spans="1:13" ht="41.25" customHeight="1">
      <c r="A29" s="43" t="s">
        <v>371</v>
      </c>
      <c r="B29" s="49" t="s">
        <v>372</v>
      </c>
      <c r="C29" s="91">
        <v>121115</v>
      </c>
      <c r="D29" s="91"/>
      <c r="E29" s="91"/>
      <c r="F29" s="91"/>
      <c r="G29" s="91"/>
      <c r="H29" s="91">
        <v>121116</v>
      </c>
      <c r="I29" s="25">
        <f>H29/C29</f>
        <v>1.0000082566156132</v>
      </c>
      <c r="J29" s="25">
        <f>H29-C29</f>
        <v>1</v>
      </c>
      <c r="K29" s="133">
        <f>H29/C29</f>
        <v>1.0000082566156132</v>
      </c>
      <c r="L29" s="91">
        <f>C29-H29</f>
        <v>-1</v>
      </c>
      <c r="M29" s="136"/>
    </row>
    <row r="30" spans="1:13" ht="41.25" customHeight="1">
      <c r="A30" s="201" t="s">
        <v>373</v>
      </c>
      <c r="B30" s="202" t="s">
        <v>374</v>
      </c>
      <c r="C30" s="91">
        <v>2728</v>
      </c>
      <c r="D30" s="91"/>
      <c r="E30" s="91"/>
      <c r="F30" s="91"/>
      <c r="G30" s="91"/>
      <c r="H30" s="91">
        <v>2728</v>
      </c>
      <c r="I30" s="25"/>
      <c r="J30" s="25"/>
      <c r="K30" s="133">
        <f>H30/C30</f>
        <v>1</v>
      </c>
      <c r="L30" s="203">
        <f>C30-H30</f>
        <v>0</v>
      </c>
      <c r="M30" s="136"/>
    </row>
    <row r="31" spans="1:13" ht="41.25" customHeight="1">
      <c r="A31" s="201" t="s">
        <v>375</v>
      </c>
      <c r="B31" s="202" t="s">
        <v>376</v>
      </c>
      <c r="C31" s="91">
        <v>207489</v>
      </c>
      <c r="D31" s="91"/>
      <c r="E31" s="91"/>
      <c r="F31" s="91"/>
      <c r="G31" s="91"/>
      <c r="H31" s="91">
        <v>207490</v>
      </c>
      <c r="I31" s="25">
        <f>H31/C31</f>
        <v>1.0000048195326017</v>
      </c>
      <c r="J31" s="25">
        <f>H31-C31</f>
        <v>1</v>
      </c>
      <c r="K31" s="133">
        <f>H31/C31</f>
        <v>1.0000048195326017</v>
      </c>
      <c r="L31" s="204">
        <f>C31-H31</f>
        <v>-1</v>
      </c>
      <c r="M31" s="136"/>
    </row>
    <row r="32" spans="1:13" ht="38.25">
      <c r="A32" s="201" t="s">
        <v>377</v>
      </c>
      <c r="B32" s="202" t="s">
        <v>378</v>
      </c>
      <c r="C32" s="91">
        <v>-10422</v>
      </c>
      <c r="D32" s="91"/>
      <c r="E32" s="91"/>
      <c r="F32" s="91"/>
      <c r="G32" s="91"/>
      <c r="H32" s="91">
        <v>-10423</v>
      </c>
      <c r="I32" s="25">
        <f>H32/C32</f>
        <v>1.0000959508731528</v>
      </c>
      <c r="J32" s="25">
        <f>H32-C32</f>
        <v>-1</v>
      </c>
      <c r="K32" s="133">
        <v>0</v>
      </c>
      <c r="L32" s="204">
        <f>C32-H32</f>
        <v>1</v>
      </c>
      <c r="M32" s="136"/>
    </row>
    <row r="33" spans="1:13" ht="25.5" customHeight="1" thickBot="1">
      <c r="A33" s="254" t="s">
        <v>63</v>
      </c>
      <c r="B33" s="255"/>
      <c r="C33" s="92">
        <f>C7+C12+C13+C20+C22+C23+C24+C26+C27+C29+C30+C31+C32+C28</f>
        <v>2745537</v>
      </c>
      <c r="D33" s="92"/>
      <c r="E33" s="92"/>
      <c r="F33" s="92"/>
      <c r="G33" s="92"/>
      <c r="H33" s="92">
        <f>H7+H12+H13+H20+H22+H23+H24+H26+H27+H29+H30+H31+H32+H28</f>
        <v>2745542.46</v>
      </c>
      <c r="I33" s="25" t="e">
        <f>H33/G33</f>
        <v>#DIV/0!</v>
      </c>
      <c r="J33" s="158">
        <f>H33-C33</f>
        <v>5.459999999962747</v>
      </c>
      <c r="K33" s="133">
        <f t="shared" si="1"/>
        <v>1.0000019886819955</v>
      </c>
      <c r="L33" s="91">
        <f t="shared" si="0"/>
        <v>-5.459999999962747</v>
      </c>
      <c r="M33" s="136"/>
    </row>
    <row r="34" spans="1:13" s="14" customFormat="1" ht="0.75" customHeight="1" hidden="1" thickBot="1">
      <c r="A34" s="144">
        <v>1</v>
      </c>
      <c r="B34" s="145">
        <v>2</v>
      </c>
      <c r="C34" s="159" t="s">
        <v>11</v>
      </c>
      <c r="D34" s="159"/>
      <c r="E34" s="159" t="s">
        <v>12</v>
      </c>
      <c r="F34" s="159"/>
      <c r="G34" s="159"/>
      <c r="H34" s="160">
        <v>5</v>
      </c>
      <c r="I34" s="161">
        <v>6</v>
      </c>
      <c r="J34" s="161">
        <v>7</v>
      </c>
      <c r="K34" s="133" t="e">
        <f aca="true" t="shared" si="2" ref="K34:K41">H34/D34</f>
        <v>#DIV/0!</v>
      </c>
      <c r="L34" s="95">
        <f aca="true" t="shared" si="3" ref="L34:L41">H34-D34</f>
        <v>5</v>
      </c>
      <c r="M34" s="149"/>
    </row>
    <row r="35" spans="1:13" ht="18.75" customHeight="1" hidden="1">
      <c r="A35" s="162" t="s">
        <v>64</v>
      </c>
      <c r="B35" s="163" t="s">
        <v>65</v>
      </c>
      <c r="C35" s="92">
        <f aca="true" t="shared" si="4" ref="C35:H35">C36+C40+C55+C62+C63+C64</f>
        <v>1592000</v>
      </c>
      <c r="D35" s="92">
        <f t="shared" si="4"/>
        <v>285500</v>
      </c>
      <c r="E35" s="92">
        <f t="shared" si="4"/>
        <v>190333.33333333334</v>
      </c>
      <c r="F35" s="92">
        <f t="shared" si="4"/>
        <v>0</v>
      </c>
      <c r="G35" s="92">
        <f t="shared" si="4"/>
        <v>0</v>
      </c>
      <c r="H35" s="92">
        <f t="shared" si="4"/>
        <v>558428</v>
      </c>
      <c r="I35" s="158">
        <f aca="true" t="shared" si="5" ref="I35:I45">H35/C35</f>
        <v>0.3507713567839196</v>
      </c>
      <c r="J35" s="158">
        <f aca="true" t="shared" si="6" ref="J35:J45">H35-C35</f>
        <v>-1033572</v>
      </c>
      <c r="K35" s="133">
        <f t="shared" si="2"/>
        <v>1.9559649737302978</v>
      </c>
      <c r="L35" s="95">
        <f t="shared" si="3"/>
        <v>272928</v>
      </c>
      <c r="M35" s="136"/>
    </row>
    <row r="36" spans="1:13" ht="15.75" hidden="1">
      <c r="A36" s="162"/>
      <c r="B36" s="163" t="s">
        <v>66</v>
      </c>
      <c r="C36" s="92">
        <f>SUM(C37:C39)</f>
        <v>1167000</v>
      </c>
      <c r="D36" s="92">
        <f>SUM(D37:D39)</f>
        <v>203000</v>
      </c>
      <c r="E36" s="92">
        <f>SUM(E37:E39)</f>
        <v>135333.33333333334</v>
      </c>
      <c r="F36" s="92"/>
      <c r="G36" s="92">
        <f>SUM(G37:G39)</f>
        <v>0</v>
      </c>
      <c r="H36" s="92">
        <f>SUM(H37:H39)</f>
        <v>335275</v>
      </c>
      <c r="I36" s="158">
        <f t="shared" si="5"/>
        <v>0.28729648671808056</v>
      </c>
      <c r="J36" s="158">
        <f t="shared" si="6"/>
        <v>-831725</v>
      </c>
      <c r="K36" s="133">
        <f t="shared" si="2"/>
        <v>1.6516009852216749</v>
      </c>
      <c r="L36" s="95">
        <f t="shared" si="3"/>
        <v>132275</v>
      </c>
      <c r="M36" s="136"/>
    </row>
    <row r="37" spans="1:13" ht="47.25" hidden="1">
      <c r="A37" s="43" t="s">
        <v>67</v>
      </c>
      <c r="B37" s="44" t="s">
        <v>68</v>
      </c>
      <c r="C37" s="91">
        <v>845400</v>
      </c>
      <c r="D37" s="91">
        <v>147100</v>
      </c>
      <c r="E37" s="91">
        <f>D37/3*2</f>
        <v>98066.66666666667</v>
      </c>
      <c r="F37" s="91"/>
      <c r="G37" s="91"/>
      <c r="H37" s="91">
        <v>133163</v>
      </c>
      <c r="I37" s="25">
        <f t="shared" si="5"/>
        <v>0.1575147859001656</v>
      </c>
      <c r="J37" s="25">
        <f t="shared" si="6"/>
        <v>-712237</v>
      </c>
      <c r="K37" s="133">
        <f t="shared" si="2"/>
        <v>0.9052549286199864</v>
      </c>
      <c r="L37" s="95">
        <f t="shared" si="3"/>
        <v>-13937</v>
      </c>
      <c r="M37" s="136"/>
    </row>
    <row r="38" spans="1:13" ht="30.75" customHeight="1" hidden="1">
      <c r="A38" s="43" t="s">
        <v>69</v>
      </c>
      <c r="B38" s="44" t="s">
        <v>70</v>
      </c>
      <c r="C38" s="91">
        <v>321600</v>
      </c>
      <c r="D38" s="91">
        <v>55900</v>
      </c>
      <c r="E38" s="91">
        <f>D38/3*2</f>
        <v>37266.666666666664</v>
      </c>
      <c r="F38" s="91"/>
      <c r="G38" s="91"/>
      <c r="H38" s="91">
        <v>202112</v>
      </c>
      <c r="I38" s="25">
        <f t="shared" si="5"/>
        <v>0.6284577114427861</v>
      </c>
      <c r="J38" s="25">
        <f t="shared" si="6"/>
        <v>-119488</v>
      </c>
      <c r="K38" s="133">
        <f t="shared" si="2"/>
        <v>3.615599284436494</v>
      </c>
      <c r="L38" s="95">
        <f t="shared" si="3"/>
        <v>146212</v>
      </c>
      <c r="M38" s="136"/>
    </row>
    <row r="39" spans="1:13" ht="28.5" customHeight="1" hidden="1">
      <c r="A39" s="43"/>
      <c r="B39" s="45"/>
      <c r="C39" s="91"/>
      <c r="D39" s="91"/>
      <c r="E39" s="91"/>
      <c r="F39" s="91"/>
      <c r="G39" s="91"/>
      <c r="H39" s="91"/>
      <c r="I39" s="25" t="e">
        <f t="shared" si="5"/>
        <v>#DIV/0!</v>
      </c>
      <c r="J39" s="25">
        <f t="shared" si="6"/>
        <v>0</v>
      </c>
      <c r="K39" s="133" t="e">
        <f t="shared" si="2"/>
        <v>#DIV/0!</v>
      </c>
      <c r="L39" s="95">
        <f t="shared" si="3"/>
        <v>0</v>
      </c>
      <c r="M39" s="136"/>
    </row>
    <row r="40" spans="1:13" ht="15.75" hidden="1">
      <c r="A40" s="164"/>
      <c r="B40" s="163" t="s">
        <v>71</v>
      </c>
      <c r="C40" s="92">
        <f>C41+C42+C43</f>
        <v>425000</v>
      </c>
      <c r="D40" s="92">
        <f>D41+D42+D43</f>
        <v>82500</v>
      </c>
      <c r="E40" s="92">
        <f>E41+E42+E43</f>
        <v>55000</v>
      </c>
      <c r="F40" s="92"/>
      <c r="G40" s="92">
        <f>G41+G42+G43</f>
        <v>0</v>
      </c>
      <c r="H40" s="92">
        <f>H41+H42+H43</f>
        <v>223153</v>
      </c>
      <c r="I40" s="158">
        <f t="shared" si="5"/>
        <v>0.5250658823529412</v>
      </c>
      <c r="J40" s="158">
        <f t="shared" si="6"/>
        <v>-201847</v>
      </c>
      <c r="K40" s="133">
        <f t="shared" si="2"/>
        <v>2.7048848484848484</v>
      </c>
      <c r="L40" s="95">
        <f t="shared" si="3"/>
        <v>140653</v>
      </c>
      <c r="M40" s="136"/>
    </row>
    <row r="41" spans="1:13" ht="19.5" customHeight="1" hidden="1">
      <c r="A41" s="43" t="s">
        <v>72</v>
      </c>
      <c r="B41" s="47" t="s">
        <v>73</v>
      </c>
      <c r="C41" s="91">
        <v>425000</v>
      </c>
      <c r="D41" s="91">
        <v>82500</v>
      </c>
      <c r="E41" s="91">
        <f>D41/3*2</f>
        <v>55000</v>
      </c>
      <c r="F41" s="91"/>
      <c r="G41" s="91"/>
      <c r="H41" s="91">
        <v>223153</v>
      </c>
      <c r="I41" s="25">
        <f t="shared" si="5"/>
        <v>0.5250658823529412</v>
      </c>
      <c r="J41" s="25">
        <f t="shared" si="6"/>
        <v>-201847</v>
      </c>
      <c r="K41" s="133">
        <f t="shared" si="2"/>
        <v>2.7048848484848484</v>
      </c>
      <c r="L41" s="95">
        <f t="shared" si="3"/>
        <v>140653</v>
      </c>
      <c r="M41" s="136"/>
    </row>
    <row r="42" spans="1:13" ht="63" hidden="1">
      <c r="A42" s="43" t="s">
        <v>74</v>
      </c>
      <c r="B42" s="44" t="s">
        <v>75</v>
      </c>
      <c r="C42" s="91">
        <v>0</v>
      </c>
      <c r="D42" s="91"/>
      <c r="E42" s="91">
        <v>0</v>
      </c>
      <c r="F42" s="91"/>
      <c r="G42" s="91">
        <v>0</v>
      </c>
      <c r="H42" s="91">
        <v>0</v>
      </c>
      <c r="I42" s="25" t="e">
        <f t="shared" si="5"/>
        <v>#DIV/0!</v>
      </c>
      <c r="J42" s="25">
        <f t="shared" si="6"/>
        <v>0</v>
      </c>
      <c r="K42" s="133" t="e">
        <f aca="true" t="shared" si="7" ref="K42:K65">H42/D42</f>
        <v>#DIV/0!</v>
      </c>
      <c r="L42" s="95">
        <f aca="true" t="shared" si="8" ref="L42:L65">H42-D42</f>
        <v>0</v>
      </c>
      <c r="M42" s="136"/>
    </row>
    <row r="43" spans="1:13" ht="33" customHeight="1" hidden="1">
      <c r="A43" s="43"/>
      <c r="B43" s="48" t="s">
        <v>76</v>
      </c>
      <c r="C43" s="91">
        <f>SUM(C44:C54)</f>
        <v>0</v>
      </c>
      <c r="D43" s="91">
        <f>SUM(D44:D54)</f>
        <v>0</v>
      </c>
      <c r="E43" s="91">
        <f>SUM(E44:E54)</f>
        <v>0</v>
      </c>
      <c r="F43" s="91"/>
      <c r="G43" s="91">
        <f>SUM(G44:G54)</f>
        <v>0</v>
      </c>
      <c r="H43" s="91">
        <f>SUM(H44:H54)</f>
        <v>0</v>
      </c>
      <c r="I43" s="25" t="e">
        <f t="shared" si="5"/>
        <v>#DIV/0!</v>
      </c>
      <c r="J43" s="25">
        <f t="shared" si="6"/>
        <v>0</v>
      </c>
      <c r="K43" s="133" t="e">
        <f t="shared" si="7"/>
        <v>#DIV/0!</v>
      </c>
      <c r="L43" s="95">
        <f t="shared" si="8"/>
        <v>0</v>
      </c>
      <c r="M43" s="136"/>
    </row>
    <row r="44" spans="1:13" ht="20.25" customHeight="1" hidden="1">
      <c r="A44" s="220" t="s">
        <v>77</v>
      </c>
      <c r="B44" s="49" t="s">
        <v>78</v>
      </c>
      <c r="C44" s="91"/>
      <c r="D44" s="91"/>
      <c r="E44" s="91"/>
      <c r="F44" s="91"/>
      <c r="G44" s="91"/>
      <c r="H44" s="91"/>
      <c r="I44" s="25" t="e">
        <f t="shared" si="5"/>
        <v>#DIV/0!</v>
      </c>
      <c r="J44" s="25">
        <f t="shared" si="6"/>
        <v>0</v>
      </c>
      <c r="K44" s="133" t="e">
        <f t="shared" si="7"/>
        <v>#DIV/0!</v>
      </c>
      <c r="L44" s="95">
        <f t="shared" si="8"/>
        <v>0</v>
      </c>
      <c r="M44" s="136"/>
    </row>
    <row r="45" spans="1:13" ht="17.25" customHeight="1" hidden="1">
      <c r="A45" s="221"/>
      <c r="B45" s="49" t="s">
        <v>79</v>
      </c>
      <c r="C45" s="91"/>
      <c r="D45" s="91"/>
      <c r="E45" s="91"/>
      <c r="F45" s="91"/>
      <c r="G45" s="91"/>
      <c r="H45" s="91"/>
      <c r="I45" s="25" t="e">
        <f t="shared" si="5"/>
        <v>#DIV/0!</v>
      </c>
      <c r="J45" s="25">
        <f t="shared" si="6"/>
        <v>0</v>
      </c>
      <c r="K45" s="133" t="e">
        <f t="shared" si="7"/>
        <v>#DIV/0!</v>
      </c>
      <c r="L45" s="95">
        <f t="shared" si="8"/>
        <v>0</v>
      </c>
      <c r="M45" s="136"/>
    </row>
    <row r="46" spans="1:13" ht="17.25" customHeight="1" hidden="1">
      <c r="A46" s="221"/>
      <c r="B46" s="49" t="s">
        <v>80</v>
      </c>
      <c r="C46" s="91"/>
      <c r="D46" s="91"/>
      <c r="E46" s="91"/>
      <c r="F46" s="91"/>
      <c r="G46" s="91"/>
      <c r="H46" s="91"/>
      <c r="I46" s="25"/>
      <c r="J46" s="25"/>
      <c r="K46" s="133" t="e">
        <f t="shared" si="7"/>
        <v>#DIV/0!</v>
      </c>
      <c r="L46" s="95">
        <f t="shared" si="8"/>
        <v>0</v>
      </c>
      <c r="M46" s="136"/>
    </row>
    <row r="47" spans="1:13" ht="25.5" customHeight="1" hidden="1">
      <c r="A47" s="221"/>
      <c r="B47" s="49" t="s">
        <v>81</v>
      </c>
      <c r="C47" s="91"/>
      <c r="D47" s="91"/>
      <c r="E47" s="91"/>
      <c r="F47" s="91"/>
      <c r="G47" s="91"/>
      <c r="H47" s="91"/>
      <c r="I47" s="25"/>
      <c r="J47" s="25"/>
      <c r="K47" s="133" t="e">
        <f t="shared" si="7"/>
        <v>#DIV/0!</v>
      </c>
      <c r="L47" s="95">
        <f t="shared" si="8"/>
        <v>0</v>
      </c>
      <c r="M47" s="136"/>
    </row>
    <row r="48" spans="1:13" ht="15.75" hidden="1">
      <c r="A48" s="221"/>
      <c r="B48" s="49" t="s">
        <v>82</v>
      </c>
      <c r="C48" s="91"/>
      <c r="D48" s="91"/>
      <c r="E48" s="91"/>
      <c r="F48" s="91"/>
      <c r="G48" s="91"/>
      <c r="H48" s="91"/>
      <c r="I48" s="25"/>
      <c r="J48" s="25"/>
      <c r="K48" s="133" t="e">
        <f t="shared" si="7"/>
        <v>#DIV/0!</v>
      </c>
      <c r="L48" s="95">
        <f t="shared" si="8"/>
        <v>0</v>
      </c>
      <c r="M48" s="136"/>
    </row>
    <row r="49" spans="1:13" ht="25.5" hidden="1">
      <c r="A49" s="221"/>
      <c r="B49" s="49" t="s">
        <v>83</v>
      </c>
      <c r="C49" s="91"/>
      <c r="D49" s="91"/>
      <c r="E49" s="91"/>
      <c r="F49" s="91"/>
      <c r="G49" s="91"/>
      <c r="H49" s="91"/>
      <c r="I49" s="25"/>
      <c r="J49" s="25"/>
      <c r="K49" s="133" t="e">
        <f t="shared" si="7"/>
        <v>#DIV/0!</v>
      </c>
      <c r="L49" s="95">
        <f t="shared" si="8"/>
        <v>0</v>
      </c>
      <c r="M49" s="136"/>
    </row>
    <row r="50" spans="1:13" ht="28.5" customHeight="1" hidden="1">
      <c r="A50" s="221"/>
      <c r="B50" s="49" t="s">
        <v>84</v>
      </c>
      <c r="C50" s="91"/>
      <c r="D50" s="91"/>
      <c r="E50" s="91"/>
      <c r="F50" s="91"/>
      <c r="G50" s="91"/>
      <c r="H50" s="91"/>
      <c r="I50" s="25"/>
      <c r="J50" s="25"/>
      <c r="K50" s="133" t="e">
        <f t="shared" si="7"/>
        <v>#DIV/0!</v>
      </c>
      <c r="L50" s="95">
        <f t="shared" si="8"/>
        <v>0</v>
      </c>
      <c r="M50" s="136"/>
    </row>
    <row r="51" spans="1:13" ht="25.5" hidden="1">
      <c r="A51" s="221"/>
      <c r="B51" s="49" t="s">
        <v>85</v>
      </c>
      <c r="C51" s="91"/>
      <c r="D51" s="91"/>
      <c r="E51" s="91"/>
      <c r="F51" s="91"/>
      <c r="G51" s="91"/>
      <c r="H51" s="91"/>
      <c r="I51" s="25" t="e">
        <f>H51/C51</f>
        <v>#DIV/0!</v>
      </c>
      <c r="J51" s="25">
        <f>H51-C51</f>
        <v>0</v>
      </c>
      <c r="K51" s="133" t="e">
        <f t="shared" si="7"/>
        <v>#DIV/0!</v>
      </c>
      <c r="L51" s="95">
        <f t="shared" si="8"/>
        <v>0</v>
      </c>
      <c r="M51" s="136"/>
    </row>
    <row r="52" spans="1:13" ht="25.5" hidden="1">
      <c r="A52" s="221"/>
      <c r="B52" s="49" t="s">
        <v>86</v>
      </c>
      <c r="C52" s="91"/>
      <c r="D52" s="91"/>
      <c r="E52" s="91"/>
      <c r="F52" s="91"/>
      <c r="G52" s="91"/>
      <c r="H52" s="91"/>
      <c r="I52" s="25" t="e">
        <f>H52/C52</f>
        <v>#DIV/0!</v>
      </c>
      <c r="J52" s="25">
        <f>H52-C52</f>
        <v>0</v>
      </c>
      <c r="K52" s="133" t="e">
        <f t="shared" si="7"/>
        <v>#DIV/0!</v>
      </c>
      <c r="L52" s="95">
        <f t="shared" si="8"/>
        <v>0</v>
      </c>
      <c r="M52" s="136"/>
    </row>
    <row r="53" spans="1:13" ht="25.5" hidden="1">
      <c r="A53" s="221"/>
      <c r="B53" s="49" t="s">
        <v>87</v>
      </c>
      <c r="C53" s="91"/>
      <c r="D53" s="91"/>
      <c r="E53" s="91"/>
      <c r="F53" s="91"/>
      <c r="G53" s="91"/>
      <c r="H53" s="91"/>
      <c r="I53" s="25"/>
      <c r="J53" s="25"/>
      <c r="K53" s="133" t="e">
        <f t="shared" si="7"/>
        <v>#DIV/0!</v>
      </c>
      <c r="L53" s="95">
        <f t="shared" si="8"/>
        <v>0</v>
      </c>
      <c r="M53" s="136"/>
    </row>
    <row r="54" spans="1:13" ht="25.5" hidden="1">
      <c r="A54" s="222"/>
      <c r="B54" s="49" t="s">
        <v>88</v>
      </c>
      <c r="C54" s="91"/>
      <c r="D54" s="91"/>
      <c r="E54" s="91"/>
      <c r="F54" s="91"/>
      <c r="G54" s="91"/>
      <c r="H54" s="91"/>
      <c r="I54" s="25" t="e">
        <f>H54/C54</f>
        <v>#DIV/0!</v>
      </c>
      <c r="J54" s="25">
        <f>H54-C54</f>
        <v>0</v>
      </c>
      <c r="K54" s="133" t="e">
        <f t="shared" si="7"/>
        <v>#DIV/0!</v>
      </c>
      <c r="L54" s="95">
        <f t="shared" si="8"/>
        <v>0</v>
      </c>
      <c r="M54" s="136"/>
    </row>
    <row r="55" spans="1:13" ht="33.75" customHeight="1" hidden="1">
      <c r="A55" s="43" t="s">
        <v>89</v>
      </c>
      <c r="B55" s="52" t="s">
        <v>90</v>
      </c>
      <c r="C55" s="165">
        <f aca="true" t="shared" si="9" ref="C55:H55">SUM(C58:C61)</f>
        <v>0</v>
      </c>
      <c r="D55" s="165">
        <f t="shared" si="9"/>
        <v>0</v>
      </c>
      <c r="E55" s="165">
        <f t="shared" si="9"/>
        <v>0</v>
      </c>
      <c r="F55" s="165">
        <f t="shared" si="9"/>
        <v>0</v>
      </c>
      <c r="G55" s="165">
        <f t="shared" si="9"/>
        <v>0</v>
      </c>
      <c r="H55" s="165">
        <f t="shared" si="9"/>
        <v>0</v>
      </c>
      <c r="I55" s="158" t="e">
        <f>H55/C55</f>
        <v>#DIV/0!</v>
      </c>
      <c r="J55" s="158">
        <f>H55-C55</f>
        <v>0</v>
      </c>
      <c r="K55" s="133" t="e">
        <f t="shared" si="7"/>
        <v>#DIV/0!</v>
      </c>
      <c r="L55" s="95">
        <f t="shared" si="8"/>
        <v>0</v>
      </c>
      <c r="M55" s="136"/>
    </row>
    <row r="56" spans="1:13" ht="47.25" hidden="1">
      <c r="A56" s="43" t="s">
        <v>91</v>
      </c>
      <c r="B56" s="52" t="s">
        <v>92</v>
      </c>
      <c r="C56" s="91"/>
      <c r="D56" s="91"/>
      <c r="E56" s="91"/>
      <c r="F56" s="91"/>
      <c r="G56" s="91"/>
      <c r="H56" s="91"/>
      <c r="I56" s="25" t="e">
        <f>H56/C56</f>
        <v>#DIV/0!</v>
      </c>
      <c r="J56" s="25">
        <f>H56-C56</f>
        <v>0</v>
      </c>
      <c r="K56" s="133" t="e">
        <f t="shared" si="7"/>
        <v>#DIV/0!</v>
      </c>
      <c r="L56" s="95">
        <f t="shared" si="8"/>
        <v>0</v>
      </c>
      <c r="M56" s="136"/>
    </row>
    <row r="57" spans="1:13" ht="63" hidden="1">
      <c r="A57" s="43" t="s">
        <v>93</v>
      </c>
      <c r="B57" s="45" t="s">
        <v>94</v>
      </c>
      <c r="C57" s="91"/>
      <c r="D57" s="91"/>
      <c r="E57" s="91"/>
      <c r="F57" s="91"/>
      <c r="G57" s="91"/>
      <c r="H57" s="91"/>
      <c r="I57" s="25" t="e">
        <f>H57/C57</f>
        <v>#DIV/0!</v>
      </c>
      <c r="J57" s="25">
        <f>H57-C57</f>
        <v>0</v>
      </c>
      <c r="K57" s="133" t="e">
        <f t="shared" si="7"/>
        <v>#DIV/0!</v>
      </c>
      <c r="L57" s="95">
        <f t="shared" si="8"/>
        <v>0</v>
      </c>
      <c r="M57" s="136"/>
    </row>
    <row r="58" spans="1:13" ht="25.5" hidden="1">
      <c r="A58" s="43"/>
      <c r="B58" s="49" t="s">
        <v>95</v>
      </c>
      <c r="C58" s="91"/>
      <c r="D58" s="91"/>
      <c r="E58" s="91"/>
      <c r="F58" s="91"/>
      <c r="G58" s="91"/>
      <c r="H58" s="91"/>
      <c r="I58" s="25" t="e">
        <f>H58/C58</f>
        <v>#DIV/0!</v>
      </c>
      <c r="J58" s="25">
        <f>H58-C58</f>
        <v>0</v>
      </c>
      <c r="K58" s="133" t="e">
        <f t="shared" si="7"/>
        <v>#DIV/0!</v>
      </c>
      <c r="L58" s="95">
        <f t="shared" si="8"/>
        <v>0</v>
      </c>
      <c r="M58" s="136"/>
    </row>
    <row r="59" spans="1:13" ht="15.75" hidden="1">
      <c r="A59" s="43"/>
      <c r="B59" s="49" t="s">
        <v>96</v>
      </c>
      <c r="C59" s="91"/>
      <c r="D59" s="91"/>
      <c r="E59" s="91"/>
      <c r="F59" s="91"/>
      <c r="G59" s="91"/>
      <c r="H59" s="91"/>
      <c r="I59" s="25"/>
      <c r="J59" s="25"/>
      <c r="K59" s="133" t="e">
        <f t="shared" si="7"/>
        <v>#DIV/0!</v>
      </c>
      <c r="L59" s="95">
        <f t="shared" si="8"/>
        <v>0</v>
      </c>
      <c r="M59" s="136"/>
    </row>
    <row r="60" spans="1:13" ht="27" customHeight="1" hidden="1">
      <c r="A60" s="43"/>
      <c r="B60" s="49" t="s">
        <v>97</v>
      </c>
      <c r="C60" s="91"/>
      <c r="D60" s="91"/>
      <c r="E60" s="91"/>
      <c r="F60" s="91"/>
      <c r="G60" s="91"/>
      <c r="H60" s="91"/>
      <c r="I60" s="25" t="e">
        <f aca="true" t="shared" si="10" ref="I60:I65">H60/C60</f>
        <v>#DIV/0!</v>
      </c>
      <c r="J60" s="25">
        <f aca="true" t="shared" si="11" ref="J60:J65">H60-C60</f>
        <v>0</v>
      </c>
      <c r="K60" s="133" t="e">
        <f t="shared" si="7"/>
        <v>#DIV/0!</v>
      </c>
      <c r="L60" s="95">
        <f t="shared" si="8"/>
        <v>0</v>
      </c>
      <c r="M60" s="136"/>
    </row>
    <row r="61" spans="1:13" ht="15.75" hidden="1">
      <c r="A61" s="43"/>
      <c r="B61" s="49" t="s">
        <v>98</v>
      </c>
      <c r="C61" s="91"/>
      <c r="D61" s="91"/>
      <c r="E61" s="91"/>
      <c r="F61" s="91"/>
      <c r="G61" s="91"/>
      <c r="H61" s="91"/>
      <c r="I61" s="25" t="e">
        <f t="shared" si="10"/>
        <v>#DIV/0!</v>
      </c>
      <c r="J61" s="25">
        <f t="shared" si="11"/>
        <v>0</v>
      </c>
      <c r="K61" s="133" t="e">
        <f t="shared" si="7"/>
        <v>#DIV/0!</v>
      </c>
      <c r="L61" s="95">
        <f t="shared" si="8"/>
        <v>0</v>
      </c>
      <c r="M61" s="136"/>
    </row>
    <row r="62" spans="1:13" ht="27" customHeight="1" hidden="1">
      <c r="A62" s="43" t="s">
        <v>99</v>
      </c>
      <c r="B62" s="49" t="s">
        <v>100</v>
      </c>
      <c r="C62" s="91"/>
      <c r="D62" s="91"/>
      <c r="E62" s="91"/>
      <c r="F62" s="91"/>
      <c r="G62" s="91"/>
      <c r="H62" s="91"/>
      <c r="I62" s="25" t="e">
        <f t="shared" si="10"/>
        <v>#DIV/0!</v>
      </c>
      <c r="J62" s="25">
        <f t="shared" si="11"/>
        <v>0</v>
      </c>
      <c r="K62" s="133" t="e">
        <f t="shared" si="7"/>
        <v>#DIV/0!</v>
      </c>
      <c r="L62" s="95">
        <f t="shared" si="8"/>
        <v>0</v>
      </c>
      <c r="M62" s="136"/>
    </row>
    <row r="63" spans="1:13" ht="31.5" hidden="1">
      <c r="A63" s="53" t="s">
        <v>101</v>
      </c>
      <c r="B63" s="52" t="s">
        <v>102</v>
      </c>
      <c r="C63" s="91"/>
      <c r="D63" s="91"/>
      <c r="E63" s="91"/>
      <c r="F63" s="91"/>
      <c r="G63" s="91"/>
      <c r="H63" s="91"/>
      <c r="I63" s="25" t="e">
        <f t="shared" si="10"/>
        <v>#DIV/0!</v>
      </c>
      <c r="J63" s="25">
        <f t="shared" si="11"/>
        <v>0</v>
      </c>
      <c r="K63" s="133" t="e">
        <f t="shared" si="7"/>
        <v>#DIV/0!</v>
      </c>
      <c r="L63" s="95">
        <f t="shared" si="8"/>
        <v>0</v>
      </c>
      <c r="M63" s="136"/>
    </row>
    <row r="64" spans="1:13" ht="15.75" hidden="1">
      <c r="A64" s="54" t="s">
        <v>103</v>
      </c>
      <c r="B64" s="52" t="s">
        <v>104</v>
      </c>
      <c r="C64" s="91"/>
      <c r="D64" s="91"/>
      <c r="E64" s="91"/>
      <c r="F64" s="91"/>
      <c r="G64" s="91"/>
      <c r="H64" s="91"/>
      <c r="I64" s="25" t="e">
        <f t="shared" si="10"/>
        <v>#DIV/0!</v>
      </c>
      <c r="J64" s="25">
        <f t="shared" si="11"/>
        <v>0</v>
      </c>
      <c r="K64" s="133" t="e">
        <f t="shared" si="7"/>
        <v>#DIV/0!</v>
      </c>
      <c r="L64" s="95">
        <f t="shared" si="8"/>
        <v>0</v>
      </c>
      <c r="M64" s="136"/>
    </row>
    <row r="65" spans="1:13" ht="15.75" hidden="1">
      <c r="A65" s="166" t="s">
        <v>105</v>
      </c>
      <c r="B65" s="167" t="s">
        <v>106</v>
      </c>
      <c r="C65" s="92">
        <f aca="true" t="shared" si="12" ref="C65:H65">C33+C35</f>
        <v>4337537</v>
      </c>
      <c r="D65" s="92">
        <f t="shared" si="12"/>
        <v>285500</v>
      </c>
      <c r="E65" s="92">
        <f t="shared" si="12"/>
        <v>190333.33333333334</v>
      </c>
      <c r="F65" s="92">
        <f t="shared" si="12"/>
        <v>0</v>
      </c>
      <c r="G65" s="92">
        <f t="shared" si="12"/>
        <v>0</v>
      </c>
      <c r="H65" s="92">
        <f t="shared" si="12"/>
        <v>3303970.46</v>
      </c>
      <c r="I65" s="158">
        <f t="shared" si="10"/>
        <v>0.7617157986202769</v>
      </c>
      <c r="J65" s="158">
        <f t="shared" si="11"/>
        <v>-1033566.54</v>
      </c>
      <c r="K65" s="133">
        <f t="shared" si="7"/>
        <v>11.572576042031523</v>
      </c>
      <c r="L65" s="95">
        <f t="shared" si="8"/>
        <v>3018470.46</v>
      </c>
      <c r="M65" s="136"/>
    </row>
    <row r="66" spans="1:13" ht="16.5" customHeight="1" hidden="1">
      <c r="A66" s="216" t="s">
        <v>107</v>
      </c>
      <c r="B66" s="239"/>
      <c r="C66" s="239"/>
      <c r="D66" s="239"/>
      <c r="E66" s="239"/>
      <c r="F66" s="239"/>
      <c r="G66" s="239"/>
      <c r="H66" s="239"/>
      <c r="I66" s="240"/>
      <c r="J66" s="240"/>
      <c r="K66" s="240"/>
      <c r="L66" s="241"/>
      <c r="M66" s="136"/>
    </row>
    <row r="67" spans="1:13" ht="18" customHeight="1" hidden="1">
      <c r="A67" s="168" t="s">
        <v>108</v>
      </c>
      <c r="B67" s="167" t="s">
        <v>109</v>
      </c>
      <c r="C67" s="92">
        <f aca="true" t="shared" si="13" ref="C67:H67">C69+C73+C77+C82+C84</f>
        <v>852000</v>
      </c>
      <c r="D67" s="92">
        <f t="shared" si="13"/>
        <v>154700</v>
      </c>
      <c r="E67" s="92">
        <f t="shared" si="13"/>
        <v>103133.33333333334</v>
      </c>
      <c r="F67" s="92">
        <f t="shared" si="13"/>
        <v>0</v>
      </c>
      <c r="G67" s="92">
        <f t="shared" si="13"/>
        <v>0</v>
      </c>
      <c r="H67" s="92">
        <f t="shared" si="13"/>
        <v>162361</v>
      </c>
      <c r="I67" s="158" t="e">
        <f>H67/G67</f>
        <v>#DIV/0!</v>
      </c>
      <c r="J67" s="158">
        <f>H67-G67</f>
        <v>162361</v>
      </c>
      <c r="K67" s="133">
        <f aca="true" t="shared" si="14" ref="K67:K98">H67/D67</f>
        <v>1.0495216548157724</v>
      </c>
      <c r="L67" s="95">
        <f aca="true" t="shared" si="15" ref="L67:L98">H67-D67</f>
        <v>7661</v>
      </c>
      <c r="M67" s="136"/>
    </row>
    <row r="68" spans="1:13" ht="21" customHeight="1" hidden="1">
      <c r="A68" s="169" t="s">
        <v>110</v>
      </c>
      <c r="B68" s="170" t="s">
        <v>111</v>
      </c>
      <c r="C68" s="91">
        <v>0</v>
      </c>
      <c r="D68" s="91"/>
      <c r="E68" s="91">
        <v>0</v>
      </c>
      <c r="F68" s="91"/>
      <c r="G68" s="91"/>
      <c r="H68" s="91">
        <v>0</v>
      </c>
      <c r="I68" s="25" t="e">
        <f>H68/G68</f>
        <v>#DIV/0!</v>
      </c>
      <c r="J68" s="25">
        <f>H68-G68</f>
        <v>0</v>
      </c>
      <c r="K68" s="133" t="e">
        <f t="shared" si="14"/>
        <v>#DIV/0!</v>
      </c>
      <c r="L68" s="95">
        <f t="shared" si="15"/>
        <v>0</v>
      </c>
      <c r="M68" s="136"/>
    </row>
    <row r="69" spans="1:13" ht="31.5" customHeight="1" hidden="1">
      <c r="A69" s="169" t="s">
        <v>112</v>
      </c>
      <c r="B69" s="170" t="s">
        <v>113</v>
      </c>
      <c r="C69" s="91">
        <v>840000</v>
      </c>
      <c r="D69" s="91">
        <v>152500</v>
      </c>
      <c r="E69" s="91">
        <f>D69/3*2</f>
        <v>101666.66666666667</v>
      </c>
      <c r="F69" s="91"/>
      <c r="G69" s="91"/>
      <c r="H69" s="91">
        <v>162361</v>
      </c>
      <c r="I69" s="25">
        <f aca="true" t="shared" si="16" ref="I69:I84">H69/C69</f>
        <v>0.19328690476190477</v>
      </c>
      <c r="J69" s="25">
        <f aca="true" t="shared" si="17" ref="J69:J84">H69-C69</f>
        <v>-677639</v>
      </c>
      <c r="K69" s="133">
        <f t="shared" si="14"/>
        <v>1.0646622950819673</v>
      </c>
      <c r="L69" s="95">
        <f t="shared" si="15"/>
        <v>9861</v>
      </c>
      <c r="M69" s="136"/>
    </row>
    <row r="70" spans="1:13" ht="15.75" hidden="1">
      <c r="A70" s="169"/>
      <c r="B70" s="170" t="s">
        <v>114</v>
      </c>
      <c r="C70" s="91"/>
      <c r="D70" s="91"/>
      <c r="E70" s="91"/>
      <c r="F70" s="91"/>
      <c r="G70" s="91"/>
      <c r="H70" s="91"/>
      <c r="I70" s="25" t="e">
        <f t="shared" si="16"/>
        <v>#DIV/0!</v>
      </c>
      <c r="J70" s="25">
        <f t="shared" si="17"/>
        <v>0</v>
      </c>
      <c r="K70" s="133" t="e">
        <f t="shared" si="14"/>
        <v>#DIV/0!</v>
      </c>
      <c r="L70" s="95">
        <f t="shared" si="15"/>
        <v>0</v>
      </c>
      <c r="M70" s="136"/>
    </row>
    <row r="71" spans="1:13" ht="15.75" hidden="1">
      <c r="A71" s="169"/>
      <c r="B71" s="170" t="s">
        <v>115</v>
      </c>
      <c r="C71" s="91"/>
      <c r="D71" s="91"/>
      <c r="E71" s="91"/>
      <c r="F71" s="91"/>
      <c r="G71" s="91"/>
      <c r="H71" s="91"/>
      <c r="I71" s="25" t="e">
        <f t="shared" si="16"/>
        <v>#DIV/0!</v>
      </c>
      <c r="J71" s="25">
        <f t="shared" si="17"/>
        <v>0</v>
      </c>
      <c r="K71" s="133" t="e">
        <f t="shared" si="14"/>
        <v>#DIV/0!</v>
      </c>
      <c r="L71" s="95">
        <f t="shared" si="15"/>
        <v>0</v>
      </c>
      <c r="M71" s="136"/>
    </row>
    <row r="72" spans="1:13" ht="15.75" hidden="1">
      <c r="A72" s="169"/>
      <c r="B72" s="170" t="s">
        <v>116</v>
      </c>
      <c r="C72" s="91"/>
      <c r="D72" s="91"/>
      <c r="E72" s="91"/>
      <c r="F72" s="91"/>
      <c r="G72" s="91"/>
      <c r="H72" s="91"/>
      <c r="I72" s="25" t="e">
        <f t="shared" si="16"/>
        <v>#DIV/0!</v>
      </c>
      <c r="J72" s="25">
        <f t="shared" si="17"/>
        <v>0</v>
      </c>
      <c r="K72" s="133" t="e">
        <f t="shared" si="14"/>
        <v>#DIV/0!</v>
      </c>
      <c r="L72" s="95">
        <f t="shared" si="15"/>
        <v>0</v>
      </c>
      <c r="M72" s="136"/>
    </row>
    <row r="73" spans="1:13" ht="51" customHeight="1" hidden="1">
      <c r="A73" s="169" t="s">
        <v>117</v>
      </c>
      <c r="B73" s="170" t="s">
        <v>118</v>
      </c>
      <c r="C73" s="91"/>
      <c r="D73" s="91"/>
      <c r="E73" s="91">
        <f>D73/3*2</f>
        <v>0</v>
      </c>
      <c r="F73" s="91"/>
      <c r="G73" s="91"/>
      <c r="H73" s="91"/>
      <c r="I73" s="25" t="e">
        <f t="shared" si="16"/>
        <v>#DIV/0!</v>
      </c>
      <c r="J73" s="25">
        <f t="shared" si="17"/>
        <v>0</v>
      </c>
      <c r="K73" s="133" t="e">
        <f t="shared" si="14"/>
        <v>#DIV/0!</v>
      </c>
      <c r="L73" s="95">
        <f t="shared" si="15"/>
        <v>0</v>
      </c>
      <c r="M73" s="136"/>
    </row>
    <row r="74" spans="1:13" ht="78.75" hidden="1">
      <c r="A74" s="169" t="s">
        <v>119</v>
      </c>
      <c r="B74" s="170" t="s">
        <v>120</v>
      </c>
      <c r="C74" s="91"/>
      <c r="D74" s="91"/>
      <c r="E74" s="91"/>
      <c r="F74" s="91"/>
      <c r="G74" s="91"/>
      <c r="H74" s="91"/>
      <c r="I74" s="25" t="e">
        <f t="shared" si="16"/>
        <v>#DIV/0!</v>
      </c>
      <c r="J74" s="25">
        <f t="shared" si="17"/>
        <v>0</v>
      </c>
      <c r="K74" s="133" t="e">
        <f t="shared" si="14"/>
        <v>#DIV/0!</v>
      </c>
      <c r="L74" s="95">
        <f t="shared" si="15"/>
        <v>0</v>
      </c>
      <c r="M74" s="136"/>
    </row>
    <row r="75" spans="1:13" ht="15.75" hidden="1">
      <c r="A75" s="169" t="s">
        <v>121</v>
      </c>
      <c r="B75" s="170" t="s">
        <v>122</v>
      </c>
      <c r="C75" s="91"/>
      <c r="D75" s="91"/>
      <c r="E75" s="91"/>
      <c r="F75" s="91"/>
      <c r="G75" s="91"/>
      <c r="H75" s="91"/>
      <c r="I75" s="25" t="e">
        <f t="shared" si="16"/>
        <v>#DIV/0!</v>
      </c>
      <c r="J75" s="25">
        <f t="shared" si="17"/>
        <v>0</v>
      </c>
      <c r="K75" s="133" t="e">
        <f t="shared" si="14"/>
        <v>#DIV/0!</v>
      </c>
      <c r="L75" s="95">
        <f t="shared" si="15"/>
        <v>0</v>
      </c>
      <c r="M75" s="136"/>
    </row>
    <row r="76" spans="1:13" ht="47.25" hidden="1">
      <c r="A76" s="169" t="s">
        <v>123</v>
      </c>
      <c r="B76" s="170" t="s">
        <v>124</v>
      </c>
      <c r="C76" s="91"/>
      <c r="D76" s="91"/>
      <c r="E76" s="91"/>
      <c r="F76" s="91"/>
      <c r="G76" s="91"/>
      <c r="H76" s="91"/>
      <c r="I76" s="25" t="e">
        <f t="shared" si="16"/>
        <v>#DIV/0!</v>
      </c>
      <c r="J76" s="25">
        <f t="shared" si="17"/>
        <v>0</v>
      </c>
      <c r="K76" s="133" t="e">
        <f t="shared" si="14"/>
        <v>#DIV/0!</v>
      </c>
      <c r="L76" s="95">
        <f t="shared" si="15"/>
        <v>0</v>
      </c>
      <c r="M76" s="136"/>
    </row>
    <row r="77" spans="1:13" ht="31.5" hidden="1">
      <c r="A77" s="169" t="s">
        <v>125</v>
      </c>
      <c r="B77" s="170" t="s">
        <v>126</v>
      </c>
      <c r="C77" s="91"/>
      <c r="D77" s="91"/>
      <c r="E77" s="91"/>
      <c r="F77" s="91"/>
      <c r="G77" s="91"/>
      <c r="H77" s="91"/>
      <c r="I77" s="25" t="e">
        <f t="shared" si="16"/>
        <v>#DIV/0!</v>
      </c>
      <c r="J77" s="25">
        <f t="shared" si="17"/>
        <v>0</v>
      </c>
      <c r="K77" s="133" t="e">
        <f t="shared" si="14"/>
        <v>#DIV/0!</v>
      </c>
      <c r="L77" s="95">
        <f t="shared" si="15"/>
        <v>0</v>
      </c>
      <c r="M77" s="136"/>
    </row>
    <row r="78" spans="1:13" ht="31.5" hidden="1">
      <c r="A78" s="169" t="s">
        <v>127</v>
      </c>
      <c r="B78" s="170" t="s">
        <v>128</v>
      </c>
      <c r="C78" s="91"/>
      <c r="D78" s="91"/>
      <c r="E78" s="91"/>
      <c r="F78" s="91"/>
      <c r="G78" s="91"/>
      <c r="H78" s="91"/>
      <c r="I78" s="25" t="e">
        <f t="shared" si="16"/>
        <v>#DIV/0!</v>
      </c>
      <c r="J78" s="25">
        <f t="shared" si="17"/>
        <v>0</v>
      </c>
      <c r="K78" s="133" t="e">
        <f t="shared" si="14"/>
        <v>#DIV/0!</v>
      </c>
      <c r="L78" s="95">
        <f t="shared" si="15"/>
        <v>0</v>
      </c>
      <c r="M78" s="136"/>
    </row>
    <row r="79" spans="1:13" ht="31.5" hidden="1">
      <c r="A79" s="169" t="s">
        <v>129</v>
      </c>
      <c r="B79" s="170" t="s">
        <v>130</v>
      </c>
      <c r="C79" s="91"/>
      <c r="D79" s="91"/>
      <c r="E79" s="91"/>
      <c r="F79" s="91"/>
      <c r="G79" s="91"/>
      <c r="H79" s="91"/>
      <c r="I79" s="25" t="e">
        <f t="shared" si="16"/>
        <v>#DIV/0!</v>
      </c>
      <c r="J79" s="25">
        <f t="shared" si="17"/>
        <v>0</v>
      </c>
      <c r="K79" s="133" t="e">
        <f t="shared" si="14"/>
        <v>#DIV/0!</v>
      </c>
      <c r="L79" s="95">
        <f t="shared" si="15"/>
        <v>0</v>
      </c>
      <c r="M79" s="136"/>
    </row>
    <row r="80" spans="1:13" ht="15.75" hidden="1">
      <c r="A80" s="169" t="s">
        <v>131</v>
      </c>
      <c r="B80" s="170" t="s">
        <v>132</v>
      </c>
      <c r="C80" s="91"/>
      <c r="D80" s="91"/>
      <c r="E80" s="91"/>
      <c r="F80" s="91"/>
      <c r="G80" s="91"/>
      <c r="H80" s="91"/>
      <c r="I80" s="25" t="e">
        <f t="shared" si="16"/>
        <v>#DIV/0!</v>
      </c>
      <c r="J80" s="25">
        <f t="shared" si="17"/>
        <v>0</v>
      </c>
      <c r="K80" s="133" t="e">
        <f t="shared" si="14"/>
        <v>#DIV/0!</v>
      </c>
      <c r="L80" s="95">
        <f t="shared" si="15"/>
        <v>0</v>
      </c>
      <c r="M80" s="136"/>
    </row>
    <row r="81" spans="1:13" ht="15.75" hidden="1">
      <c r="A81" s="169" t="s">
        <v>133</v>
      </c>
      <c r="B81" s="170" t="s">
        <v>134</v>
      </c>
      <c r="C81" s="91"/>
      <c r="D81" s="91"/>
      <c r="E81" s="91"/>
      <c r="F81" s="91"/>
      <c r="G81" s="91"/>
      <c r="H81" s="91"/>
      <c r="I81" s="25" t="e">
        <f t="shared" si="16"/>
        <v>#DIV/0!</v>
      </c>
      <c r="J81" s="25">
        <f t="shared" si="17"/>
        <v>0</v>
      </c>
      <c r="K81" s="133" t="e">
        <f t="shared" si="14"/>
        <v>#DIV/0!</v>
      </c>
      <c r="L81" s="95">
        <f t="shared" si="15"/>
        <v>0</v>
      </c>
      <c r="M81" s="136"/>
    </row>
    <row r="82" spans="1:13" ht="15.75" hidden="1">
      <c r="A82" s="169" t="s">
        <v>135</v>
      </c>
      <c r="B82" s="170" t="s">
        <v>136</v>
      </c>
      <c r="C82" s="91">
        <v>2000</v>
      </c>
      <c r="D82" s="91">
        <v>400</v>
      </c>
      <c r="E82" s="91">
        <f>D82/3*2</f>
        <v>266.6666666666667</v>
      </c>
      <c r="F82" s="91"/>
      <c r="G82" s="91"/>
      <c r="H82" s="91"/>
      <c r="I82" s="25">
        <f t="shared" si="16"/>
        <v>0</v>
      </c>
      <c r="J82" s="25">
        <f t="shared" si="17"/>
        <v>-2000</v>
      </c>
      <c r="K82" s="133">
        <f t="shared" si="14"/>
        <v>0</v>
      </c>
      <c r="L82" s="95">
        <f t="shared" si="15"/>
        <v>-400</v>
      </c>
      <c r="M82" s="136"/>
    </row>
    <row r="83" spans="1:13" ht="31.5" hidden="1">
      <c r="A83" s="169" t="s">
        <v>137</v>
      </c>
      <c r="B83" s="170" t="s">
        <v>138</v>
      </c>
      <c r="C83" s="91"/>
      <c r="D83" s="91"/>
      <c r="E83" s="91"/>
      <c r="F83" s="91"/>
      <c r="G83" s="91"/>
      <c r="H83" s="91"/>
      <c r="I83" s="25" t="e">
        <f t="shared" si="16"/>
        <v>#DIV/0!</v>
      </c>
      <c r="J83" s="25">
        <f t="shared" si="17"/>
        <v>0</v>
      </c>
      <c r="K83" s="133" t="e">
        <f t="shared" si="14"/>
        <v>#DIV/0!</v>
      </c>
      <c r="L83" s="95">
        <f t="shared" si="15"/>
        <v>0</v>
      </c>
      <c r="M83" s="136"/>
    </row>
    <row r="84" spans="1:13" ht="18.75" customHeight="1" hidden="1">
      <c r="A84" s="169" t="s">
        <v>139</v>
      </c>
      <c r="B84" s="170" t="s">
        <v>140</v>
      </c>
      <c r="C84" s="91">
        <v>10000</v>
      </c>
      <c r="D84" s="91">
        <v>1800</v>
      </c>
      <c r="E84" s="91">
        <f>D84/3*2</f>
        <v>1200</v>
      </c>
      <c r="F84" s="91"/>
      <c r="G84" s="91"/>
      <c r="H84" s="91"/>
      <c r="I84" s="25">
        <f t="shared" si="16"/>
        <v>0</v>
      </c>
      <c r="J84" s="25">
        <f t="shared" si="17"/>
        <v>-10000</v>
      </c>
      <c r="K84" s="133">
        <f t="shared" si="14"/>
        <v>0</v>
      </c>
      <c r="L84" s="95">
        <f t="shared" si="15"/>
        <v>-1800</v>
      </c>
      <c r="M84" s="136"/>
    </row>
    <row r="85" spans="1:13" ht="15.75" hidden="1">
      <c r="A85" s="169"/>
      <c r="B85" s="170" t="s">
        <v>141</v>
      </c>
      <c r="C85" s="91">
        <v>500</v>
      </c>
      <c r="D85" s="91"/>
      <c r="E85" s="91">
        <v>292</v>
      </c>
      <c r="F85" s="91"/>
      <c r="G85" s="91"/>
      <c r="H85" s="91">
        <v>178</v>
      </c>
      <c r="I85" s="25" t="e">
        <f aca="true" t="shared" si="18" ref="I85:I94">H85/G85</f>
        <v>#DIV/0!</v>
      </c>
      <c r="J85" s="25">
        <f aca="true" t="shared" si="19" ref="J85:J94">H85-G85</f>
        <v>178</v>
      </c>
      <c r="K85" s="133" t="e">
        <f t="shared" si="14"/>
        <v>#DIV/0!</v>
      </c>
      <c r="L85" s="95">
        <f t="shared" si="15"/>
        <v>178</v>
      </c>
      <c r="M85" s="136"/>
    </row>
    <row r="86" spans="1:13" ht="15.75" hidden="1">
      <c r="A86" s="169"/>
      <c r="B86" s="170" t="s">
        <v>142</v>
      </c>
      <c r="C86" s="91">
        <v>459</v>
      </c>
      <c r="D86" s="91"/>
      <c r="E86" s="91">
        <v>442</v>
      </c>
      <c r="F86" s="91"/>
      <c r="G86" s="91"/>
      <c r="H86" s="91">
        <v>139</v>
      </c>
      <c r="I86" s="25" t="e">
        <f t="shared" si="18"/>
        <v>#DIV/0!</v>
      </c>
      <c r="J86" s="25">
        <f t="shared" si="19"/>
        <v>139</v>
      </c>
      <c r="K86" s="133" t="e">
        <f t="shared" si="14"/>
        <v>#DIV/0!</v>
      </c>
      <c r="L86" s="95">
        <f t="shared" si="15"/>
        <v>139</v>
      </c>
      <c r="M86" s="136"/>
    </row>
    <row r="87" spans="1:13" ht="15.75" hidden="1">
      <c r="A87" s="169"/>
      <c r="B87" s="170" t="s">
        <v>143</v>
      </c>
      <c r="C87" s="91">
        <v>50</v>
      </c>
      <c r="D87" s="91"/>
      <c r="E87" s="91">
        <v>26</v>
      </c>
      <c r="F87" s="91"/>
      <c r="G87" s="91"/>
      <c r="H87" s="91">
        <v>43</v>
      </c>
      <c r="I87" s="25" t="e">
        <f t="shared" si="18"/>
        <v>#DIV/0!</v>
      </c>
      <c r="J87" s="25">
        <f t="shared" si="19"/>
        <v>43</v>
      </c>
      <c r="K87" s="133" t="e">
        <f t="shared" si="14"/>
        <v>#DIV/0!</v>
      </c>
      <c r="L87" s="95">
        <f t="shared" si="15"/>
        <v>43</v>
      </c>
      <c r="M87" s="136"/>
    </row>
    <row r="88" spans="1:13" ht="15.75" hidden="1">
      <c r="A88" s="169"/>
      <c r="B88" s="170" t="s">
        <v>144</v>
      </c>
      <c r="C88" s="91">
        <v>1165</v>
      </c>
      <c r="D88" s="91"/>
      <c r="E88" s="91">
        <v>581</v>
      </c>
      <c r="F88" s="91"/>
      <c r="G88" s="91"/>
      <c r="H88" s="91">
        <v>856</v>
      </c>
      <c r="I88" s="25" t="e">
        <f t="shared" si="18"/>
        <v>#DIV/0!</v>
      </c>
      <c r="J88" s="25">
        <f t="shared" si="19"/>
        <v>856</v>
      </c>
      <c r="K88" s="133" t="e">
        <f t="shared" si="14"/>
        <v>#DIV/0!</v>
      </c>
      <c r="L88" s="95">
        <f t="shared" si="15"/>
        <v>856</v>
      </c>
      <c r="M88" s="136"/>
    </row>
    <row r="89" spans="1:13" ht="31.5" hidden="1">
      <c r="A89" s="169"/>
      <c r="B89" s="170" t="s">
        <v>145</v>
      </c>
      <c r="C89" s="91">
        <v>200</v>
      </c>
      <c r="D89" s="91"/>
      <c r="E89" s="91">
        <v>104</v>
      </c>
      <c r="F89" s="91"/>
      <c r="G89" s="91"/>
      <c r="H89" s="91"/>
      <c r="I89" s="25" t="e">
        <f t="shared" si="18"/>
        <v>#DIV/0!</v>
      </c>
      <c r="J89" s="25">
        <f t="shared" si="19"/>
        <v>0</v>
      </c>
      <c r="K89" s="133" t="e">
        <f t="shared" si="14"/>
        <v>#DIV/0!</v>
      </c>
      <c r="L89" s="95">
        <f t="shared" si="15"/>
        <v>0</v>
      </c>
      <c r="M89" s="136"/>
    </row>
    <row r="90" spans="1:13" ht="31.5" hidden="1">
      <c r="A90" s="169"/>
      <c r="B90" s="170" t="s">
        <v>102</v>
      </c>
      <c r="C90" s="91">
        <v>95</v>
      </c>
      <c r="D90" s="91"/>
      <c r="E90" s="91">
        <v>95</v>
      </c>
      <c r="F90" s="91"/>
      <c r="G90" s="91"/>
      <c r="H90" s="91">
        <v>95</v>
      </c>
      <c r="I90" s="25" t="e">
        <f t="shared" si="18"/>
        <v>#DIV/0!</v>
      </c>
      <c r="J90" s="25">
        <f t="shared" si="19"/>
        <v>95</v>
      </c>
      <c r="K90" s="133" t="e">
        <f t="shared" si="14"/>
        <v>#DIV/0!</v>
      </c>
      <c r="L90" s="95">
        <f t="shared" si="15"/>
        <v>95</v>
      </c>
      <c r="M90" s="136"/>
    </row>
    <row r="91" spans="1:13" ht="15.75" hidden="1">
      <c r="A91" s="169"/>
      <c r="B91" s="170" t="s">
        <v>146</v>
      </c>
      <c r="C91" s="91">
        <v>7</v>
      </c>
      <c r="D91" s="91"/>
      <c r="E91" s="91">
        <v>7</v>
      </c>
      <c r="F91" s="91"/>
      <c r="G91" s="91"/>
      <c r="H91" s="91">
        <v>779</v>
      </c>
      <c r="I91" s="25" t="e">
        <f t="shared" si="18"/>
        <v>#DIV/0!</v>
      </c>
      <c r="J91" s="25">
        <f t="shared" si="19"/>
        <v>779</v>
      </c>
      <c r="K91" s="133" t="e">
        <f t="shared" si="14"/>
        <v>#DIV/0!</v>
      </c>
      <c r="L91" s="95">
        <f t="shared" si="15"/>
        <v>779</v>
      </c>
      <c r="M91" s="136"/>
    </row>
    <row r="92" spans="1:13" ht="15.75" hidden="1">
      <c r="A92" s="169"/>
      <c r="B92" s="170" t="s">
        <v>147</v>
      </c>
      <c r="C92" s="91"/>
      <c r="D92" s="91"/>
      <c r="E92" s="91"/>
      <c r="F92" s="91"/>
      <c r="G92" s="91"/>
      <c r="H92" s="91">
        <v>37</v>
      </c>
      <c r="I92" s="25" t="e">
        <f t="shared" si="18"/>
        <v>#DIV/0!</v>
      </c>
      <c r="J92" s="25">
        <f t="shared" si="19"/>
        <v>37</v>
      </c>
      <c r="K92" s="133" t="e">
        <f t="shared" si="14"/>
        <v>#DIV/0!</v>
      </c>
      <c r="L92" s="95">
        <f t="shared" si="15"/>
        <v>37</v>
      </c>
      <c r="M92" s="136"/>
    </row>
    <row r="93" spans="1:13" ht="31.5" hidden="1">
      <c r="A93" s="168" t="s">
        <v>148</v>
      </c>
      <c r="B93" s="167" t="s">
        <v>149</v>
      </c>
      <c r="C93" s="92">
        <f aca="true" t="shared" si="20" ref="C93:H93">SUM(C94:C101)</f>
        <v>0</v>
      </c>
      <c r="D93" s="92">
        <f t="shared" si="20"/>
        <v>0</v>
      </c>
      <c r="E93" s="92">
        <f t="shared" si="20"/>
        <v>0</v>
      </c>
      <c r="F93" s="92">
        <f t="shared" si="20"/>
        <v>0</v>
      </c>
      <c r="G93" s="92">
        <f t="shared" si="20"/>
        <v>0</v>
      </c>
      <c r="H93" s="92">
        <f t="shared" si="20"/>
        <v>0</v>
      </c>
      <c r="I93" s="158" t="e">
        <f t="shared" si="18"/>
        <v>#DIV/0!</v>
      </c>
      <c r="J93" s="158">
        <f t="shared" si="19"/>
        <v>0</v>
      </c>
      <c r="K93" s="133" t="e">
        <f t="shared" si="14"/>
        <v>#DIV/0!</v>
      </c>
      <c r="L93" s="95">
        <f t="shared" si="15"/>
        <v>0</v>
      </c>
      <c r="M93" s="136"/>
    </row>
    <row r="94" spans="1:13" ht="15.75" hidden="1">
      <c r="A94" s="169" t="s">
        <v>150</v>
      </c>
      <c r="B94" s="170" t="s">
        <v>151</v>
      </c>
      <c r="C94" s="91">
        <v>0</v>
      </c>
      <c r="D94" s="91"/>
      <c r="E94" s="91">
        <v>0</v>
      </c>
      <c r="F94" s="91"/>
      <c r="G94" s="91"/>
      <c r="H94" s="91">
        <v>0</v>
      </c>
      <c r="I94" s="25" t="e">
        <f t="shared" si="18"/>
        <v>#DIV/0!</v>
      </c>
      <c r="J94" s="25">
        <f t="shared" si="19"/>
        <v>0</v>
      </c>
      <c r="K94" s="133" t="e">
        <f t="shared" si="14"/>
        <v>#DIV/0!</v>
      </c>
      <c r="L94" s="95">
        <f t="shared" si="15"/>
        <v>0</v>
      </c>
      <c r="M94" s="136"/>
    </row>
    <row r="95" spans="1:13" ht="15.75" hidden="1">
      <c r="A95" s="169" t="s">
        <v>152</v>
      </c>
      <c r="B95" s="170" t="s">
        <v>153</v>
      </c>
      <c r="C95" s="91"/>
      <c r="D95" s="91"/>
      <c r="E95" s="91"/>
      <c r="F95" s="91"/>
      <c r="G95" s="91"/>
      <c r="H95" s="91"/>
      <c r="I95" s="25" t="e">
        <f>H95/C95</f>
        <v>#DIV/0!</v>
      </c>
      <c r="J95" s="25">
        <f>H95-C95</f>
        <v>0</v>
      </c>
      <c r="K95" s="133" t="e">
        <f t="shared" si="14"/>
        <v>#DIV/0!</v>
      </c>
      <c r="L95" s="95">
        <f t="shared" si="15"/>
        <v>0</v>
      </c>
      <c r="M95" s="136"/>
    </row>
    <row r="96" spans="1:13" ht="15.75" hidden="1">
      <c r="A96" s="169" t="s">
        <v>154</v>
      </c>
      <c r="B96" s="170" t="s">
        <v>155</v>
      </c>
      <c r="C96" s="91"/>
      <c r="D96" s="91"/>
      <c r="E96" s="91"/>
      <c r="F96" s="91"/>
      <c r="G96" s="91"/>
      <c r="H96" s="91"/>
      <c r="I96" s="25" t="e">
        <f>H96/C96</f>
        <v>#DIV/0!</v>
      </c>
      <c r="J96" s="25">
        <f>H96-C96</f>
        <v>0</v>
      </c>
      <c r="K96" s="133" t="e">
        <f t="shared" si="14"/>
        <v>#DIV/0!</v>
      </c>
      <c r="L96" s="95">
        <f t="shared" si="15"/>
        <v>0</v>
      </c>
      <c r="M96" s="136"/>
    </row>
    <row r="97" spans="1:13" ht="48.75" customHeight="1" hidden="1">
      <c r="A97" s="169" t="s">
        <v>156</v>
      </c>
      <c r="B97" s="170" t="s">
        <v>157</v>
      </c>
      <c r="C97" s="91"/>
      <c r="D97" s="91"/>
      <c r="E97" s="91"/>
      <c r="F97" s="91"/>
      <c r="G97" s="91"/>
      <c r="H97" s="91"/>
      <c r="I97" s="25" t="e">
        <f>H97/C97</f>
        <v>#DIV/0!</v>
      </c>
      <c r="J97" s="25">
        <f>H97-C97</f>
        <v>0</v>
      </c>
      <c r="K97" s="133" t="e">
        <f t="shared" si="14"/>
        <v>#DIV/0!</v>
      </c>
      <c r="L97" s="95">
        <f t="shared" si="15"/>
        <v>0</v>
      </c>
      <c r="M97" s="136"/>
    </row>
    <row r="98" spans="1:13" ht="31.5" hidden="1">
      <c r="A98" s="169" t="s">
        <v>158</v>
      </c>
      <c r="B98" s="170" t="s">
        <v>159</v>
      </c>
      <c r="C98" s="91"/>
      <c r="D98" s="91"/>
      <c r="E98" s="91">
        <f>D98/3*2</f>
        <v>0</v>
      </c>
      <c r="F98" s="91"/>
      <c r="G98" s="91"/>
      <c r="H98" s="91"/>
      <c r="I98" s="25" t="e">
        <f>H98/C98</f>
        <v>#DIV/0!</v>
      </c>
      <c r="J98" s="25">
        <f>H98-C98</f>
        <v>0</v>
      </c>
      <c r="K98" s="133" t="e">
        <f t="shared" si="14"/>
        <v>#DIV/0!</v>
      </c>
      <c r="L98" s="95">
        <f t="shared" si="15"/>
        <v>0</v>
      </c>
      <c r="M98" s="136"/>
    </row>
    <row r="99" spans="1:13" ht="15.75" hidden="1">
      <c r="A99" s="169" t="s">
        <v>160</v>
      </c>
      <c r="B99" s="170" t="s">
        <v>161</v>
      </c>
      <c r="C99" s="91">
        <v>0</v>
      </c>
      <c r="D99" s="91"/>
      <c r="E99" s="91">
        <v>0</v>
      </c>
      <c r="F99" s="91"/>
      <c r="G99" s="91"/>
      <c r="H99" s="91">
        <v>0</v>
      </c>
      <c r="I99" s="25" t="e">
        <f>H99/G99</f>
        <v>#DIV/0!</v>
      </c>
      <c r="J99" s="25">
        <f>H99-G99</f>
        <v>0</v>
      </c>
      <c r="K99" s="133" t="e">
        <f aca="true" t="shared" si="21" ref="K99:K130">H99/D99</f>
        <v>#DIV/0!</v>
      </c>
      <c r="L99" s="95">
        <f aca="true" t="shared" si="22" ref="L99:L130">H99-D99</f>
        <v>0</v>
      </c>
      <c r="M99" s="136"/>
    </row>
    <row r="100" spans="1:13" ht="47.25" hidden="1">
      <c r="A100" s="169" t="s">
        <v>162</v>
      </c>
      <c r="B100" s="170" t="s">
        <v>163</v>
      </c>
      <c r="C100" s="91">
        <v>0</v>
      </c>
      <c r="D100" s="91"/>
      <c r="E100" s="91">
        <v>0</v>
      </c>
      <c r="F100" s="91"/>
      <c r="G100" s="91"/>
      <c r="H100" s="91">
        <v>0</v>
      </c>
      <c r="I100" s="25" t="e">
        <f>H100/G100</f>
        <v>#DIV/0!</v>
      </c>
      <c r="J100" s="25">
        <f>H100-G100</f>
        <v>0</v>
      </c>
      <c r="K100" s="133" t="e">
        <f t="shared" si="21"/>
        <v>#DIV/0!</v>
      </c>
      <c r="L100" s="95">
        <f t="shared" si="22"/>
        <v>0</v>
      </c>
      <c r="M100" s="136"/>
    </row>
    <row r="101" spans="1:13" ht="47.25" hidden="1">
      <c r="A101" s="169" t="s">
        <v>164</v>
      </c>
      <c r="B101" s="170" t="s">
        <v>165</v>
      </c>
      <c r="C101" s="91">
        <v>0</v>
      </c>
      <c r="D101" s="91"/>
      <c r="E101" s="91">
        <v>0</v>
      </c>
      <c r="F101" s="91"/>
      <c r="G101" s="91"/>
      <c r="H101" s="91">
        <v>0</v>
      </c>
      <c r="I101" s="25" t="e">
        <f>H101/G101</f>
        <v>#DIV/0!</v>
      </c>
      <c r="J101" s="25">
        <f>H101-G101</f>
        <v>0</v>
      </c>
      <c r="K101" s="133" t="e">
        <f t="shared" si="21"/>
        <v>#DIV/0!</v>
      </c>
      <c r="L101" s="95">
        <f t="shared" si="22"/>
        <v>0</v>
      </c>
      <c r="M101" s="136"/>
    </row>
    <row r="102" spans="1:13" ht="15.75" hidden="1">
      <c r="A102" s="168" t="s">
        <v>166</v>
      </c>
      <c r="B102" s="167" t="s">
        <v>167</v>
      </c>
      <c r="C102" s="92">
        <f aca="true" t="shared" si="23" ref="C102:H102">SUM(C103:C110)</f>
        <v>0</v>
      </c>
      <c r="D102" s="92">
        <f t="shared" si="23"/>
        <v>0</v>
      </c>
      <c r="E102" s="92">
        <f t="shared" si="23"/>
        <v>0</v>
      </c>
      <c r="F102" s="92">
        <f t="shared" si="23"/>
        <v>0</v>
      </c>
      <c r="G102" s="92">
        <f t="shared" si="23"/>
        <v>0</v>
      </c>
      <c r="H102" s="92">
        <f t="shared" si="23"/>
        <v>0</v>
      </c>
      <c r="I102" s="158" t="e">
        <f>H102/G102</f>
        <v>#DIV/0!</v>
      </c>
      <c r="J102" s="158">
        <f>H102-G102</f>
        <v>0</v>
      </c>
      <c r="K102" s="133" t="e">
        <f t="shared" si="21"/>
        <v>#DIV/0!</v>
      </c>
      <c r="L102" s="95">
        <f t="shared" si="22"/>
        <v>0</v>
      </c>
      <c r="M102" s="136"/>
    </row>
    <row r="103" spans="1:13" ht="15.75" hidden="1">
      <c r="A103" s="169" t="s">
        <v>168</v>
      </c>
      <c r="B103" s="170" t="s">
        <v>169</v>
      </c>
      <c r="C103" s="91"/>
      <c r="D103" s="91"/>
      <c r="E103" s="91"/>
      <c r="F103" s="91"/>
      <c r="G103" s="91"/>
      <c r="H103" s="91"/>
      <c r="I103" s="25" t="e">
        <f aca="true" t="shared" si="24" ref="I103:I110">H103/C103</f>
        <v>#DIV/0!</v>
      </c>
      <c r="J103" s="25">
        <f aca="true" t="shared" si="25" ref="J103:J110">H103-C103</f>
        <v>0</v>
      </c>
      <c r="K103" s="133" t="e">
        <f t="shared" si="21"/>
        <v>#DIV/0!</v>
      </c>
      <c r="L103" s="95">
        <f t="shared" si="22"/>
        <v>0</v>
      </c>
      <c r="M103" s="136"/>
    </row>
    <row r="104" spans="1:13" ht="15.75" hidden="1">
      <c r="A104" s="169" t="s">
        <v>170</v>
      </c>
      <c r="B104" s="170" t="s">
        <v>171</v>
      </c>
      <c r="C104" s="91"/>
      <c r="D104" s="91"/>
      <c r="E104" s="91"/>
      <c r="F104" s="91"/>
      <c r="G104" s="91"/>
      <c r="H104" s="91"/>
      <c r="I104" s="25" t="e">
        <f t="shared" si="24"/>
        <v>#DIV/0!</v>
      </c>
      <c r="J104" s="25">
        <f t="shared" si="25"/>
        <v>0</v>
      </c>
      <c r="K104" s="133" t="e">
        <f t="shared" si="21"/>
        <v>#DIV/0!</v>
      </c>
      <c r="L104" s="95">
        <f t="shared" si="22"/>
        <v>0</v>
      </c>
      <c r="M104" s="136"/>
    </row>
    <row r="105" spans="1:13" ht="19.5" customHeight="1" hidden="1">
      <c r="A105" s="169" t="s">
        <v>172</v>
      </c>
      <c r="B105" s="170" t="s">
        <v>173</v>
      </c>
      <c r="C105" s="91"/>
      <c r="D105" s="91"/>
      <c r="E105" s="91"/>
      <c r="F105" s="91"/>
      <c r="G105" s="91"/>
      <c r="H105" s="91"/>
      <c r="I105" s="25" t="e">
        <f t="shared" si="24"/>
        <v>#DIV/0!</v>
      </c>
      <c r="J105" s="25">
        <f t="shared" si="25"/>
        <v>0</v>
      </c>
      <c r="K105" s="133" t="e">
        <f t="shared" si="21"/>
        <v>#DIV/0!</v>
      </c>
      <c r="L105" s="95">
        <f t="shared" si="22"/>
        <v>0</v>
      </c>
      <c r="M105" s="136"/>
    </row>
    <row r="106" spans="1:13" ht="15.75" hidden="1">
      <c r="A106" s="169" t="s">
        <v>174</v>
      </c>
      <c r="B106" s="170" t="s">
        <v>175</v>
      </c>
      <c r="C106" s="91"/>
      <c r="D106" s="91"/>
      <c r="E106" s="91"/>
      <c r="F106" s="91"/>
      <c r="G106" s="91"/>
      <c r="H106" s="91"/>
      <c r="I106" s="25" t="e">
        <f t="shared" si="24"/>
        <v>#DIV/0!</v>
      </c>
      <c r="J106" s="25">
        <f t="shared" si="25"/>
        <v>0</v>
      </c>
      <c r="K106" s="133" t="e">
        <f t="shared" si="21"/>
        <v>#DIV/0!</v>
      </c>
      <c r="L106" s="95">
        <f t="shared" si="22"/>
        <v>0</v>
      </c>
      <c r="M106" s="136"/>
    </row>
    <row r="107" spans="1:13" ht="15.75" hidden="1">
      <c r="A107" s="169" t="s">
        <v>176</v>
      </c>
      <c r="B107" s="170" t="s">
        <v>177</v>
      </c>
      <c r="C107" s="91"/>
      <c r="D107" s="91"/>
      <c r="E107" s="91"/>
      <c r="F107" s="91"/>
      <c r="G107" s="91"/>
      <c r="H107" s="91"/>
      <c r="I107" s="25" t="e">
        <f t="shared" si="24"/>
        <v>#DIV/0!</v>
      </c>
      <c r="J107" s="25">
        <f t="shared" si="25"/>
        <v>0</v>
      </c>
      <c r="K107" s="133" t="e">
        <f t="shared" si="21"/>
        <v>#DIV/0!</v>
      </c>
      <c r="L107" s="95">
        <f t="shared" si="22"/>
        <v>0</v>
      </c>
      <c r="M107" s="136"/>
    </row>
    <row r="108" spans="1:13" ht="15.75" hidden="1">
      <c r="A108" s="169" t="s">
        <v>178</v>
      </c>
      <c r="B108" s="170" t="s">
        <v>179</v>
      </c>
      <c r="C108" s="91"/>
      <c r="D108" s="91"/>
      <c r="E108" s="91"/>
      <c r="F108" s="91"/>
      <c r="G108" s="91"/>
      <c r="H108" s="91"/>
      <c r="I108" s="25" t="e">
        <f t="shared" si="24"/>
        <v>#DIV/0!</v>
      </c>
      <c r="J108" s="25">
        <f t="shared" si="25"/>
        <v>0</v>
      </c>
      <c r="K108" s="133" t="e">
        <f t="shared" si="21"/>
        <v>#DIV/0!</v>
      </c>
      <c r="L108" s="95">
        <f t="shared" si="22"/>
        <v>0</v>
      </c>
      <c r="M108" s="136"/>
    </row>
    <row r="109" spans="1:13" ht="15.75" hidden="1">
      <c r="A109" s="169" t="s">
        <v>180</v>
      </c>
      <c r="B109" s="170" t="s">
        <v>181</v>
      </c>
      <c r="C109" s="91"/>
      <c r="D109" s="91"/>
      <c r="E109" s="91"/>
      <c r="F109" s="91"/>
      <c r="G109" s="91"/>
      <c r="H109" s="91"/>
      <c r="I109" s="25" t="e">
        <f t="shared" si="24"/>
        <v>#DIV/0!</v>
      </c>
      <c r="J109" s="25">
        <f t="shared" si="25"/>
        <v>0</v>
      </c>
      <c r="K109" s="133" t="e">
        <f t="shared" si="21"/>
        <v>#DIV/0!</v>
      </c>
      <c r="L109" s="95">
        <f t="shared" si="22"/>
        <v>0</v>
      </c>
      <c r="M109" s="136"/>
    </row>
    <row r="110" spans="1:13" ht="30.75" customHeight="1" hidden="1">
      <c r="A110" s="169" t="s">
        <v>182</v>
      </c>
      <c r="B110" s="170" t="s">
        <v>183</v>
      </c>
      <c r="C110" s="91"/>
      <c r="D110" s="91"/>
      <c r="E110" s="91"/>
      <c r="F110" s="91"/>
      <c r="G110" s="91"/>
      <c r="H110" s="91"/>
      <c r="I110" s="25" t="e">
        <f t="shared" si="24"/>
        <v>#DIV/0!</v>
      </c>
      <c r="J110" s="25">
        <f t="shared" si="25"/>
        <v>0</v>
      </c>
      <c r="K110" s="133" t="e">
        <f t="shared" si="21"/>
        <v>#DIV/0!</v>
      </c>
      <c r="L110" s="95">
        <f t="shared" si="22"/>
        <v>0</v>
      </c>
      <c r="M110" s="136"/>
    </row>
    <row r="111" spans="1:13" ht="15.75" hidden="1">
      <c r="A111" s="168" t="s">
        <v>184</v>
      </c>
      <c r="B111" s="167" t="s">
        <v>185</v>
      </c>
      <c r="C111" s="92">
        <f aca="true" t="shared" si="26" ref="C111:H111">C112+C119+C122</f>
        <v>115000</v>
      </c>
      <c r="D111" s="92">
        <f t="shared" si="26"/>
        <v>20900</v>
      </c>
      <c r="E111" s="92">
        <f t="shared" si="26"/>
        <v>13933.333333333334</v>
      </c>
      <c r="F111" s="92">
        <f t="shared" si="26"/>
        <v>0</v>
      </c>
      <c r="G111" s="92">
        <f t="shared" si="26"/>
        <v>0</v>
      </c>
      <c r="H111" s="92">
        <f t="shared" si="26"/>
        <v>26800</v>
      </c>
      <c r="I111" s="158" t="e">
        <f>H111/G111</f>
        <v>#DIV/0!</v>
      </c>
      <c r="J111" s="158">
        <f>H111-G111</f>
        <v>26800</v>
      </c>
      <c r="K111" s="133">
        <f t="shared" si="21"/>
        <v>1.2822966507177034</v>
      </c>
      <c r="L111" s="95">
        <f t="shared" si="22"/>
        <v>5900</v>
      </c>
      <c r="M111" s="136"/>
    </row>
    <row r="112" spans="1:13" ht="18.75" customHeight="1" hidden="1">
      <c r="A112" s="169" t="s">
        <v>186</v>
      </c>
      <c r="B112" s="170" t="s">
        <v>187</v>
      </c>
      <c r="C112" s="91"/>
      <c r="D112" s="91"/>
      <c r="E112" s="91">
        <f>D112/3*2</f>
        <v>0</v>
      </c>
      <c r="F112" s="91"/>
      <c r="G112" s="91"/>
      <c r="H112" s="91"/>
      <c r="I112" s="25" t="e">
        <f aca="true" t="shared" si="27" ref="I112:I122">H112/C112</f>
        <v>#DIV/0!</v>
      </c>
      <c r="J112" s="25">
        <f aca="true" t="shared" si="28" ref="J112:J122">H112-C112</f>
        <v>0</v>
      </c>
      <c r="K112" s="133" t="e">
        <f t="shared" si="21"/>
        <v>#DIV/0!</v>
      </c>
      <c r="L112" s="95">
        <f t="shared" si="22"/>
        <v>0</v>
      </c>
      <c r="M112" s="136"/>
    </row>
    <row r="113" spans="1:13" ht="15.75" hidden="1">
      <c r="A113" s="169"/>
      <c r="B113" s="170" t="s">
        <v>188</v>
      </c>
      <c r="C113" s="91"/>
      <c r="D113" s="91"/>
      <c r="E113" s="91"/>
      <c r="F113" s="91"/>
      <c r="G113" s="91"/>
      <c r="H113" s="91"/>
      <c r="I113" s="25" t="e">
        <f t="shared" si="27"/>
        <v>#DIV/0!</v>
      </c>
      <c r="J113" s="25">
        <f t="shared" si="28"/>
        <v>0</v>
      </c>
      <c r="K113" s="133" t="e">
        <f t="shared" si="21"/>
        <v>#DIV/0!</v>
      </c>
      <c r="L113" s="95">
        <f t="shared" si="22"/>
        <v>0</v>
      </c>
      <c r="M113" s="136"/>
    </row>
    <row r="114" spans="1:13" ht="15.75" hidden="1">
      <c r="A114" s="169"/>
      <c r="B114" s="170" t="s">
        <v>189</v>
      </c>
      <c r="C114" s="91"/>
      <c r="D114" s="91"/>
      <c r="E114" s="91"/>
      <c r="F114" s="91"/>
      <c r="G114" s="91"/>
      <c r="H114" s="91"/>
      <c r="I114" s="25" t="e">
        <f t="shared" si="27"/>
        <v>#DIV/0!</v>
      </c>
      <c r="J114" s="25">
        <f t="shared" si="28"/>
        <v>0</v>
      </c>
      <c r="K114" s="133" t="e">
        <f t="shared" si="21"/>
        <v>#DIV/0!</v>
      </c>
      <c r="L114" s="95">
        <f t="shared" si="22"/>
        <v>0</v>
      </c>
      <c r="M114" s="136"/>
    </row>
    <row r="115" spans="1:13" ht="15.75" hidden="1">
      <c r="A115" s="169"/>
      <c r="B115" s="170" t="s">
        <v>190</v>
      </c>
      <c r="C115" s="91"/>
      <c r="D115" s="91"/>
      <c r="E115" s="91"/>
      <c r="F115" s="91"/>
      <c r="G115" s="91"/>
      <c r="H115" s="91"/>
      <c r="I115" s="25" t="e">
        <f t="shared" si="27"/>
        <v>#DIV/0!</v>
      </c>
      <c r="J115" s="25">
        <f t="shared" si="28"/>
        <v>0</v>
      </c>
      <c r="K115" s="133" t="e">
        <f t="shared" si="21"/>
        <v>#DIV/0!</v>
      </c>
      <c r="L115" s="95">
        <f t="shared" si="22"/>
        <v>0</v>
      </c>
      <c r="M115" s="136"/>
    </row>
    <row r="116" spans="1:13" ht="15.75" hidden="1">
      <c r="A116" s="169"/>
      <c r="B116" s="170" t="s">
        <v>191</v>
      </c>
      <c r="C116" s="91"/>
      <c r="D116" s="91"/>
      <c r="E116" s="91"/>
      <c r="F116" s="91"/>
      <c r="G116" s="91"/>
      <c r="H116" s="91"/>
      <c r="I116" s="25" t="e">
        <f t="shared" si="27"/>
        <v>#DIV/0!</v>
      </c>
      <c r="J116" s="25">
        <f t="shared" si="28"/>
        <v>0</v>
      </c>
      <c r="K116" s="133" t="e">
        <f t="shared" si="21"/>
        <v>#DIV/0!</v>
      </c>
      <c r="L116" s="95">
        <f t="shared" si="22"/>
        <v>0</v>
      </c>
      <c r="M116" s="136"/>
    </row>
    <row r="117" spans="1:13" ht="15.75" hidden="1">
      <c r="A117" s="169"/>
      <c r="B117" s="170" t="s">
        <v>192</v>
      </c>
      <c r="C117" s="91"/>
      <c r="D117" s="91"/>
      <c r="E117" s="91"/>
      <c r="F117" s="91"/>
      <c r="G117" s="91"/>
      <c r="H117" s="91"/>
      <c r="I117" s="25" t="e">
        <f t="shared" si="27"/>
        <v>#DIV/0!</v>
      </c>
      <c r="J117" s="25">
        <f t="shared" si="28"/>
        <v>0</v>
      </c>
      <c r="K117" s="133" t="e">
        <f t="shared" si="21"/>
        <v>#DIV/0!</v>
      </c>
      <c r="L117" s="95">
        <f t="shared" si="22"/>
        <v>0</v>
      </c>
      <c r="M117" s="136"/>
    </row>
    <row r="118" spans="1:13" ht="15.75" hidden="1">
      <c r="A118" s="169"/>
      <c r="B118" s="170"/>
      <c r="C118" s="91"/>
      <c r="D118" s="91"/>
      <c r="E118" s="91"/>
      <c r="F118" s="91"/>
      <c r="G118" s="91"/>
      <c r="H118" s="91"/>
      <c r="I118" s="25" t="e">
        <f t="shared" si="27"/>
        <v>#DIV/0!</v>
      </c>
      <c r="J118" s="25">
        <f t="shared" si="28"/>
        <v>0</v>
      </c>
      <c r="K118" s="133" t="e">
        <f t="shared" si="21"/>
        <v>#DIV/0!</v>
      </c>
      <c r="L118" s="95">
        <f t="shared" si="22"/>
        <v>0</v>
      </c>
      <c r="M118" s="136"/>
    </row>
    <row r="119" spans="1:13" ht="15.75" hidden="1">
      <c r="A119" s="169" t="s">
        <v>193</v>
      </c>
      <c r="B119" s="170" t="s">
        <v>194</v>
      </c>
      <c r="C119" s="91">
        <v>115000</v>
      </c>
      <c r="D119" s="91">
        <v>20900</v>
      </c>
      <c r="E119" s="91">
        <f>D119/3*2</f>
        <v>13933.333333333334</v>
      </c>
      <c r="F119" s="91"/>
      <c r="G119" s="91"/>
      <c r="H119" s="91">
        <v>26800</v>
      </c>
      <c r="I119" s="25">
        <f t="shared" si="27"/>
        <v>0.23304347826086957</v>
      </c>
      <c r="J119" s="25">
        <f t="shared" si="28"/>
        <v>-88200</v>
      </c>
      <c r="K119" s="133">
        <f t="shared" si="21"/>
        <v>1.2822966507177034</v>
      </c>
      <c r="L119" s="95">
        <f t="shared" si="22"/>
        <v>5900</v>
      </c>
      <c r="M119" s="136"/>
    </row>
    <row r="120" spans="1:13" ht="15.75" hidden="1">
      <c r="A120" s="169"/>
      <c r="B120" s="170" t="s">
        <v>195</v>
      </c>
      <c r="C120" s="91"/>
      <c r="D120" s="91"/>
      <c r="E120" s="91"/>
      <c r="F120" s="91"/>
      <c r="G120" s="91"/>
      <c r="H120" s="91"/>
      <c r="I120" s="25" t="e">
        <f t="shared" si="27"/>
        <v>#DIV/0!</v>
      </c>
      <c r="J120" s="25">
        <f t="shared" si="28"/>
        <v>0</v>
      </c>
      <c r="K120" s="133" t="e">
        <f t="shared" si="21"/>
        <v>#DIV/0!</v>
      </c>
      <c r="L120" s="95">
        <f t="shared" si="22"/>
        <v>0</v>
      </c>
      <c r="M120" s="136"/>
    </row>
    <row r="121" spans="1:13" ht="15.75" hidden="1">
      <c r="A121" s="169"/>
      <c r="B121" s="170" t="s">
        <v>196</v>
      </c>
      <c r="C121" s="91"/>
      <c r="D121" s="91"/>
      <c r="E121" s="91"/>
      <c r="F121" s="91"/>
      <c r="G121" s="91"/>
      <c r="H121" s="91"/>
      <c r="I121" s="25" t="e">
        <f t="shared" si="27"/>
        <v>#DIV/0!</v>
      </c>
      <c r="J121" s="25">
        <f t="shared" si="28"/>
        <v>0</v>
      </c>
      <c r="K121" s="133" t="e">
        <f t="shared" si="21"/>
        <v>#DIV/0!</v>
      </c>
      <c r="L121" s="95">
        <f t="shared" si="22"/>
        <v>0</v>
      </c>
      <c r="M121" s="136"/>
    </row>
    <row r="122" spans="1:13" ht="32.25" customHeight="1" hidden="1">
      <c r="A122" s="169" t="s">
        <v>197</v>
      </c>
      <c r="B122" s="170" t="s">
        <v>198</v>
      </c>
      <c r="C122" s="91"/>
      <c r="D122" s="91"/>
      <c r="E122" s="91">
        <f>D122/3*2</f>
        <v>0</v>
      </c>
      <c r="F122" s="91"/>
      <c r="G122" s="91"/>
      <c r="H122" s="91"/>
      <c r="I122" s="25" t="e">
        <f t="shared" si="27"/>
        <v>#DIV/0!</v>
      </c>
      <c r="J122" s="25">
        <f t="shared" si="28"/>
        <v>0</v>
      </c>
      <c r="K122" s="133" t="e">
        <f t="shared" si="21"/>
        <v>#DIV/0!</v>
      </c>
      <c r="L122" s="95">
        <f t="shared" si="22"/>
        <v>0</v>
      </c>
      <c r="M122" s="136"/>
    </row>
    <row r="123" spans="1:13" ht="15.75" hidden="1">
      <c r="A123" s="169"/>
      <c r="B123" s="170" t="s">
        <v>199</v>
      </c>
      <c r="C123" s="91">
        <v>3145</v>
      </c>
      <c r="D123" s="91"/>
      <c r="E123" s="91">
        <v>2136</v>
      </c>
      <c r="F123" s="91"/>
      <c r="G123" s="91"/>
      <c r="H123" s="91">
        <v>114</v>
      </c>
      <c r="I123" s="25" t="e">
        <f aca="true" t="shared" si="29" ref="I123:I131">H123/G123</f>
        <v>#DIV/0!</v>
      </c>
      <c r="J123" s="25">
        <f aca="true" t="shared" si="30" ref="J123:J131">H123-G123</f>
        <v>114</v>
      </c>
      <c r="K123" s="133" t="e">
        <f t="shared" si="21"/>
        <v>#DIV/0!</v>
      </c>
      <c r="L123" s="95">
        <f t="shared" si="22"/>
        <v>114</v>
      </c>
      <c r="M123" s="136"/>
    </row>
    <row r="124" spans="1:13" ht="15.75" hidden="1">
      <c r="A124" s="169"/>
      <c r="B124" s="170" t="s">
        <v>200</v>
      </c>
      <c r="C124" s="91">
        <v>1420</v>
      </c>
      <c r="D124" s="91"/>
      <c r="E124" s="91">
        <v>851</v>
      </c>
      <c r="F124" s="91"/>
      <c r="G124" s="91"/>
      <c r="H124" s="91">
        <v>500</v>
      </c>
      <c r="I124" s="25" t="e">
        <f t="shared" si="29"/>
        <v>#DIV/0!</v>
      </c>
      <c r="J124" s="25">
        <f t="shared" si="30"/>
        <v>500</v>
      </c>
      <c r="K124" s="133" t="e">
        <f t="shared" si="21"/>
        <v>#DIV/0!</v>
      </c>
      <c r="L124" s="95">
        <f t="shared" si="22"/>
        <v>500</v>
      </c>
      <c r="M124" s="136"/>
    </row>
    <row r="125" spans="1:13" ht="15.75" hidden="1">
      <c r="A125" s="169"/>
      <c r="B125" s="170" t="s">
        <v>201</v>
      </c>
      <c r="C125" s="91">
        <v>477</v>
      </c>
      <c r="D125" s="91"/>
      <c r="E125" s="91">
        <v>304</v>
      </c>
      <c r="F125" s="91"/>
      <c r="G125" s="91"/>
      <c r="H125" s="91">
        <v>38</v>
      </c>
      <c r="I125" s="25" t="e">
        <f t="shared" si="29"/>
        <v>#DIV/0!</v>
      </c>
      <c r="J125" s="25">
        <f t="shared" si="30"/>
        <v>38</v>
      </c>
      <c r="K125" s="133" t="e">
        <f t="shared" si="21"/>
        <v>#DIV/0!</v>
      </c>
      <c r="L125" s="95">
        <f t="shared" si="22"/>
        <v>38</v>
      </c>
      <c r="M125" s="136"/>
    </row>
    <row r="126" spans="1:13" ht="22.5" customHeight="1" hidden="1">
      <c r="A126" s="169"/>
      <c r="B126" s="170" t="s">
        <v>202</v>
      </c>
      <c r="C126" s="91">
        <v>978</v>
      </c>
      <c r="D126" s="91"/>
      <c r="E126" s="91">
        <v>595</v>
      </c>
      <c r="F126" s="91"/>
      <c r="G126" s="91"/>
      <c r="H126" s="91"/>
      <c r="I126" s="25" t="e">
        <f t="shared" si="29"/>
        <v>#DIV/0!</v>
      </c>
      <c r="J126" s="25">
        <f t="shared" si="30"/>
        <v>0</v>
      </c>
      <c r="K126" s="133" t="e">
        <f t="shared" si="21"/>
        <v>#DIV/0!</v>
      </c>
      <c r="L126" s="95">
        <f t="shared" si="22"/>
        <v>0</v>
      </c>
      <c r="M126" s="136"/>
    </row>
    <row r="127" spans="1:13" ht="33" customHeight="1" hidden="1">
      <c r="A127" s="169"/>
      <c r="B127" s="170" t="s">
        <v>203</v>
      </c>
      <c r="C127" s="91">
        <v>134</v>
      </c>
      <c r="D127" s="91"/>
      <c r="E127" s="91">
        <v>80</v>
      </c>
      <c r="F127" s="91"/>
      <c r="G127" s="91"/>
      <c r="H127" s="91">
        <v>2</v>
      </c>
      <c r="I127" s="25" t="e">
        <f t="shared" si="29"/>
        <v>#DIV/0!</v>
      </c>
      <c r="J127" s="25">
        <f t="shared" si="30"/>
        <v>2</v>
      </c>
      <c r="K127" s="133" t="e">
        <f t="shared" si="21"/>
        <v>#DIV/0!</v>
      </c>
      <c r="L127" s="95">
        <f t="shared" si="22"/>
        <v>2</v>
      </c>
      <c r="M127" s="136"/>
    </row>
    <row r="128" spans="1:13" ht="15.75" hidden="1">
      <c r="A128" s="169"/>
      <c r="B128" s="170" t="s">
        <v>204</v>
      </c>
      <c r="C128" s="91">
        <v>1217</v>
      </c>
      <c r="D128" s="91"/>
      <c r="E128" s="91">
        <v>595</v>
      </c>
      <c r="F128" s="91"/>
      <c r="G128" s="91"/>
      <c r="H128" s="91">
        <v>890</v>
      </c>
      <c r="I128" s="25" t="e">
        <f t="shared" si="29"/>
        <v>#DIV/0!</v>
      </c>
      <c r="J128" s="25">
        <f t="shared" si="30"/>
        <v>890</v>
      </c>
      <c r="K128" s="133" t="e">
        <f t="shared" si="21"/>
        <v>#DIV/0!</v>
      </c>
      <c r="L128" s="95">
        <f t="shared" si="22"/>
        <v>890</v>
      </c>
      <c r="M128" s="136"/>
    </row>
    <row r="129" spans="1:13" ht="34.5" customHeight="1" hidden="1">
      <c r="A129" s="169"/>
      <c r="B129" s="171" t="s">
        <v>205</v>
      </c>
      <c r="C129" s="91">
        <v>157</v>
      </c>
      <c r="D129" s="91"/>
      <c r="E129" s="91">
        <v>74</v>
      </c>
      <c r="F129" s="91"/>
      <c r="G129" s="91"/>
      <c r="H129" s="91">
        <v>111</v>
      </c>
      <c r="I129" s="25" t="e">
        <f t="shared" si="29"/>
        <v>#DIV/0!</v>
      </c>
      <c r="J129" s="25">
        <f t="shared" si="30"/>
        <v>111</v>
      </c>
      <c r="K129" s="133" t="e">
        <f t="shared" si="21"/>
        <v>#DIV/0!</v>
      </c>
      <c r="L129" s="95">
        <f t="shared" si="22"/>
        <v>111</v>
      </c>
      <c r="M129" s="136"/>
    </row>
    <row r="130" spans="1:13" ht="18.75" customHeight="1" hidden="1">
      <c r="A130" s="168" t="s">
        <v>206</v>
      </c>
      <c r="B130" s="167" t="s">
        <v>207</v>
      </c>
      <c r="C130" s="92">
        <f aca="true" t="shared" si="31" ref="C130:H130">SUM(C131:C134)</f>
        <v>0</v>
      </c>
      <c r="D130" s="92">
        <f t="shared" si="31"/>
        <v>0</v>
      </c>
      <c r="E130" s="92">
        <f t="shared" si="31"/>
        <v>0</v>
      </c>
      <c r="F130" s="92">
        <f t="shared" si="31"/>
        <v>0</v>
      </c>
      <c r="G130" s="92">
        <f t="shared" si="31"/>
        <v>0</v>
      </c>
      <c r="H130" s="92">
        <f t="shared" si="31"/>
        <v>0</v>
      </c>
      <c r="I130" s="158" t="e">
        <f t="shared" si="29"/>
        <v>#DIV/0!</v>
      </c>
      <c r="J130" s="158">
        <f t="shared" si="30"/>
        <v>0</v>
      </c>
      <c r="K130" s="133" t="e">
        <f t="shared" si="21"/>
        <v>#DIV/0!</v>
      </c>
      <c r="L130" s="95">
        <f t="shared" si="22"/>
        <v>0</v>
      </c>
      <c r="M130" s="136"/>
    </row>
    <row r="131" spans="1:13" ht="31.5" hidden="1">
      <c r="A131" s="169" t="s">
        <v>208</v>
      </c>
      <c r="B131" s="170" t="s">
        <v>209</v>
      </c>
      <c r="C131" s="91">
        <v>0</v>
      </c>
      <c r="D131" s="91"/>
      <c r="E131" s="91"/>
      <c r="F131" s="91"/>
      <c r="G131" s="91"/>
      <c r="H131" s="91"/>
      <c r="I131" s="25" t="e">
        <f t="shared" si="29"/>
        <v>#DIV/0!</v>
      </c>
      <c r="J131" s="25">
        <f t="shared" si="30"/>
        <v>0</v>
      </c>
      <c r="K131" s="133" t="e">
        <f aca="true" t="shared" si="32" ref="K131:K162">H131/D131</f>
        <v>#DIV/0!</v>
      </c>
      <c r="L131" s="95">
        <f aca="true" t="shared" si="33" ref="L131:L162">H131-D131</f>
        <v>0</v>
      </c>
      <c r="M131" s="136"/>
    </row>
    <row r="132" spans="1:13" ht="30.75" customHeight="1" hidden="1">
      <c r="A132" s="169" t="s">
        <v>210</v>
      </c>
      <c r="B132" s="170" t="s">
        <v>211</v>
      </c>
      <c r="C132" s="91"/>
      <c r="D132" s="91"/>
      <c r="E132" s="91"/>
      <c r="F132" s="91"/>
      <c r="G132" s="91"/>
      <c r="H132" s="91"/>
      <c r="I132" s="25" t="e">
        <f>H132/C132</f>
        <v>#DIV/0!</v>
      </c>
      <c r="J132" s="25">
        <f>H132-C132</f>
        <v>0</v>
      </c>
      <c r="K132" s="133" t="e">
        <f t="shared" si="32"/>
        <v>#DIV/0!</v>
      </c>
      <c r="L132" s="95">
        <f t="shared" si="33"/>
        <v>0</v>
      </c>
      <c r="M132" s="136"/>
    </row>
    <row r="133" spans="1:13" ht="31.5" hidden="1">
      <c r="A133" s="169" t="s">
        <v>212</v>
      </c>
      <c r="B133" s="170" t="s">
        <v>213</v>
      </c>
      <c r="C133" s="91">
        <v>0</v>
      </c>
      <c r="D133" s="91"/>
      <c r="E133" s="91">
        <v>0</v>
      </c>
      <c r="F133" s="91"/>
      <c r="G133" s="91"/>
      <c r="H133" s="91">
        <v>0</v>
      </c>
      <c r="I133" s="25" t="e">
        <f>H133/G133</f>
        <v>#DIV/0!</v>
      </c>
      <c r="J133" s="25">
        <f>H133-G133</f>
        <v>0</v>
      </c>
      <c r="K133" s="133" t="e">
        <f t="shared" si="32"/>
        <v>#DIV/0!</v>
      </c>
      <c r="L133" s="95">
        <f t="shared" si="33"/>
        <v>0</v>
      </c>
      <c r="M133" s="136"/>
    </row>
    <row r="134" spans="1:13" ht="31.5" hidden="1">
      <c r="A134" s="169" t="s">
        <v>214</v>
      </c>
      <c r="B134" s="170" t="s">
        <v>215</v>
      </c>
      <c r="C134" s="91">
        <v>0</v>
      </c>
      <c r="D134" s="91"/>
      <c r="E134" s="91">
        <v>0</v>
      </c>
      <c r="F134" s="91"/>
      <c r="G134" s="91"/>
      <c r="H134" s="91">
        <v>0</v>
      </c>
      <c r="I134" s="25" t="e">
        <f>H134/G134</f>
        <v>#DIV/0!</v>
      </c>
      <c r="J134" s="25">
        <f>H134-G134</f>
        <v>0</v>
      </c>
      <c r="K134" s="133" t="e">
        <f t="shared" si="32"/>
        <v>#DIV/0!</v>
      </c>
      <c r="L134" s="95">
        <f t="shared" si="33"/>
        <v>0</v>
      </c>
      <c r="M134" s="136"/>
    </row>
    <row r="135" spans="1:13" ht="15.75" hidden="1">
      <c r="A135" s="168" t="s">
        <v>216</v>
      </c>
      <c r="B135" s="167" t="s">
        <v>217</v>
      </c>
      <c r="C135" s="92">
        <f aca="true" t="shared" si="34" ref="C135:H135">SUM(C136:C144)</f>
        <v>425000</v>
      </c>
      <c r="D135" s="92">
        <f t="shared" si="34"/>
        <v>82500</v>
      </c>
      <c r="E135" s="92">
        <f t="shared" si="34"/>
        <v>55000</v>
      </c>
      <c r="F135" s="92">
        <f t="shared" si="34"/>
        <v>0</v>
      </c>
      <c r="G135" s="92">
        <f t="shared" si="34"/>
        <v>0</v>
      </c>
      <c r="H135" s="92">
        <f t="shared" si="34"/>
        <v>291037</v>
      </c>
      <c r="I135" s="158" t="e">
        <f>H135/G135</f>
        <v>#DIV/0!</v>
      </c>
      <c r="J135" s="158">
        <f>H135-G135</f>
        <v>291037</v>
      </c>
      <c r="K135" s="133">
        <f t="shared" si="32"/>
        <v>3.5277212121212123</v>
      </c>
      <c r="L135" s="95">
        <f t="shared" si="33"/>
        <v>208537</v>
      </c>
      <c r="M135" s="136"/>
    </row>
    <row r="136" spans="1:13" ht="15.75" hidden="1">
      <c r="A136" s="169" t="s">
        <v>218</v>
      </c>
      <c r="B136" s="170" t="s">
        <v>219</v>
      </c>
      <c r="C136" s="91"/>
      <c r="D136" s="91"/>
      <c r="E136" s="91">
        <f>D136/3*2</f>
        <v>0</v>
      </c>
      <c r="F136" s="91"/>
      <c r="G136" s="91"/>
      <c r="H136" s="91"/>
      <c r="I136" s="25" t="e">
        <f aca="true" t="shared" si="35" ref="I136:I144">H136/C136</f>
        <v>#DIV/0!</v>
      </c>
      <c r="J136" s="25">
        <f aca="true" t="shared" si="36" ref="J136:J144">H136-C136</f>
        <v>0</v>
      </c>
      <c r="K136" s="133" t="e">
        <f t="shared" si="32"/>
        <v>#DIV/0!</v>
      </c>
      <c r="L136" s="95">
        <f t="shared" si="33"/>
        <v>0</v>
      </c>
      <c r="M136" s="136"/>
    </row>
    <row r="137" spans="1:13" ht="15.75" hidden="1">
      <c r="A137" s="169" t="s">
        <v>220</v>
      </c>
      <c r="B137" s="170" t="s">
        <v>221</v>
      </c>
      <c r="C137" s="91">
        <v>425000</v>
      </c>
      <c r="D137" s="91">
        <v>82500</v>
      </c>
      <c r="E137" s="91">
        <f>D137/3*2</f>
        <v>55000</v>
      </c>
      <c r="F137" s="91"/>
      <c r="G137" s="91"/>
      <c r="H137" s="91">
        <v>291037</v>
      </c>
      <c r="I137" s="25">
        <f t="shared" si="35"/>
        <v>0.6847929411764706</v>
      </c>
      <c r="J137" s="25">
        <f t="shared" si="36"/>
        <v>-133963</v>
      </c>
      <c r="K137" s="133">
        <f t="shared" si="32"/>
        <v>3.5277212121212123</v>
      </c>
      <c r="L137" s="95">
        <f t="shared" si="33"/>
        <v>208537</v>
      </c>
      <c r="M137" s="136"/>
    </row>
    <row r="138" spans="1:13" ht="15.75" hidden="1">
      <c r="A138" s="169" t="s">
        <v>222</v>
      </c>
      <c r="B138" s="170" t="s">
        <v>223</v>
      </c>
      <c r="C138" s="91"/>
      <c r="D138" s="91"/>
      <c r="E138" s="91"/>
      <c r="F138" s="91"/>
      <c r="G138" s="91"/>
      <c r="H138" s="91"/>
      <c r="I138" s="25" t="e">
        <f t="shared" si="35"/>
        <v>#DIV/0!</v>
      </c>
      <c r="J138" s="25">
        <f t="shared" si="36"/>
        <v>0</v>
      </c>
      <c r="K138" s="133" t="e">
        <f t="shared" si="32"/>
        <v>#DIV/0!</v>
      </c>
      <c r="L138" s="95">
        <f t="shared" si="33"/>
        <v>0</v>
      </c>
      <c r="M138" s="136"/>
    </row>
    <row r="139" spans="1:13" ht="15.75" hidden="1">
      <c r="A139" s="169" t="s">
        <v>224</v>
      </c>
      <c r="B139" s="170" t="s">
        <v>225</v>
      </c>
      <c r="C139" s="91"/>
      <c r="D139" s="91"/>
      <c r="E139" s="91"/>
      <c r="F139" s="91"/>
      <c r="G139" s="91"/>
      <c r="H139" s="91"/>
      <c r="I139" s="25" t="e">
        <f t="shared" si="35"/>
        <v>#DIV/0!</v>
      </c>
      <c r="J139" s="25">
        <f t="shared" si="36"/>
        <v>0</v>
      </c>
      <c r="K139" s="133" t="e">
        <f t="shared" si="32"/>
        <v>#DIV/0!</v>
      </c>
      <c r="L139" s="95">
        <f t="shared" si="33"/>
        <v>0</v>
      </c>
      <c r="M139" s="136"/>
    </row>
    <row r="140" spans="1:13" ht="31.5" hidden="1">
      <c r="A140" s="169" t="s">
        <v>226</v>
      </c>
      <c r="B140" s="170" t="s">
        <v>227</v>
      </c>
      <c r="C140" s="91"/>
      <c r="D140" s="91"/>
      <c r="E140" s="91"/>
      <c r="F140" s="91"/>
      <c r="G140" s="91"/>
      <c r="H140" s="91"/>
      <c r="I140" s="25" t="e">
        <f t="shared" si="35"/>
        <v>#DIV/0!</v>
      </c>
      <c r="J140" s="25">
        <f t="shared" si="36"/>
        <v>0</v>
      </c>
      <c r="K140" s="133" t="e">
        <f t="shared" si="32"/>
        <v>#DIV/0!</v>
      </c>
      <c r="L140" s="95">
        <f t="shared" si="33"/>
        <v>0</v>
      </c>
      <c r="M140" s="136"/>
    </row>
    <row r="141" spans="1:13" ht="15.75" hidden="1">
      <c r="A141" s="169" t="s">
        <v>228</v>
      </c>
      <c r="B141" s="170" t="s">
        <v>229</v>
      </c>
      <c r="C141" s="91"/>
      <c r="D141" s="91"/>
      <c r="E141" s="91"/>
      <c r="F141" s="91"/>
      <c r="G141" s="91"/>
      <c r="H141" s="91"/>
      <c r="I141" s="25" t="e">
        <f t="shared" si="35"/>
        <v>#DIV/0!</v>
      </c>
      <c r="J141" s="25">
        <f t="shared" si="36"/>
        <v>0</v>
      </c>
      <c r="K141" s="133" t="e">
        <f t="shared" si="32"/>
        <v>#DIV/0!</v>
      </c>
      <c r="L141" s="95">
        <f t="shared" si="33"/>
        <v>0</v>
      </c>
      <c r="M141" s="136"/>
    </row>
    <row r="142" spans="1:13" ht="18.75" customHeight="1" hidden="1">
      <c r="A142" s="169" t="s">
        <v>230</v>
      </c>
      <c r="B142" s="170" t="s">
        <v>231</v>
      </c>
      <c r="C142" s="91"/>
      <c r="D142" s="91"/>
      <c r="E142" s="91"/>
      <c r="F142" s="91"/>
      <c r="G142" s="91"/>
      <c r="H142" s="91"/>
      <c r="I142" s="25" t="e">
        <f t="shared" si="35"/>
        <v>#DIV/0!</v>
      </c>
      <c r="J142" s="25">
        <f t="shared" si="36"/>
        <v>0</v>
      </c>
      <c r="K142" s="133" t="e">
        <f t="shared" si="32"/>
        <v>#DIV/0!</v>
      </c>
      <c r="L142" s="95">
        <f t="shared" si="33"/>
        <v>0</v>
      </c>
      <c r="M142" s="136"/>
    </row>
    <row r="143" spans="1:13" ht="31.5" hidden="1">
      <c r="A143" s="169" t="s">
        <v>232</v>
      </c>
      <c r="B143" s="170" t="s">
        <v>233</v>
      </c>
      <c r="C143" s="91"/>
      <c r="D143" s="91"/>
      <c r="E143" s="91"/>
      <c r="F143" s="91"/>
      <c r="G143" s="91"/>
      <c r="H143" s="91"/>
      <c r="I143" s="25" t="e">
        <f t="shared" si="35"/>
        <v>#DIV/0!</v>
      </c>
      <c r="J143" s="25">
        <f t="shared" si="36"/>
        <v>0</v>
      </c>
      <c r="K143" s="133" t="e">
        <f t="shared" si="32"/>
        <v>#DIV/0!</v>
      </c>
      <c r="L143" s="95">
        <f t="shared" si="33"/>
        <v>0</v>
      </c>
      <c r="M143" s="136"/>
    </row>
    <row r="144" spans="1:13" ht="19.5" customHeight="1" hidden="1">
      <c r="A144" s="169" t="s">
        <v>234</v>
      </c>
      <c r="B144" s="170" t="s">
        <v>235</v>
      </c>
      <c r="C144" s="91"/>
      <c r="D144" s="91"/>
      <c r="E144" s="91"/>
      <c r="F144" s="91"/>
      <c r="G144" s="91"/>
      <c r="H144" s="91"/>
      <c r="I144" s="25" t="e">
        <f t="shared" si="35"/>
        <v>#DIV/0!</v>
      </c>
      <c r="J144" s="25">
        <f t="shared" si="36"/>
        <v>0</v>
      </c>
      <c r="K144" s="133" t="e">
        <f t="shared" si="32"/>
        <v>#DIV/0!</v>
      </c>
      <c r="L144" s="95">
        <f t="shared" si="33"/>
        <v>0</v>
      </c>
      <c r="M144" s="136"/>
    </row>
    <row r="145" spans="1:13" ht="15.75" hidden="1">
      <c r="A145" s="169"/>
      <c r="B145" s="170" t="s">
        <v>236</v>
      </c>
      <c r="C145" s="91">
        <v>4779</v>
      </c>
      <c r="D145" s="91"/>
      <c r="E145" s="91">
        <v>3157</v>
      </c>
      <c r="F145" s="91"/>
      <c r="G145" s="91"/>
      <c r="H145" s="91">
        <v>353</v>
      </c>
      <c r="I145" s="25" t="e">
        <f>H145/G145</f>
        <v>#DIV/0!</v>
      </c>
      <c r="J145" s="25">
        <f>H145-G145</f>
        <v>353</v>
      </c>
      <c r="K145" s="133" t="e">
        <f t="shared" si="32"/>
        <v>#DIV/0!</v>
      </c>
      <c r="L145" s="95">
        <f t="shared" si="33"/>
        <v>353</v>
      </c>
      <c r="M145" s="136"/>
    </row>
    <row r="146" spans="1:13" ht="15.75" hidden="1">
      <c r="A146" s="169"/>
      <c r="B146" s="170" t="s">
        <v>237</v>
      </c>
      <c r="C146" s="91">
        <v>2342</v>
      </c>
      <c r="D146" s="91"/>
      <c r="E146" s="91">
        <v>1352</v>
      </c>
      <c r="F146" s="91"/>
      <c r="G146" s="91"/>
      <c r="H146" s="91">
        <v>1302</v>
      </c>
      <c r="I146" s="25" t="e">
        <f>H146/G146</f>
        <v>#DIV/0!</v>
      </c>
      <c r="J146" s="25">
        <f>H146-G146</f>
        <v>1302</v>
      </c>
      <c r="K146" s="133" t="e">
        <f t="shared" si="32"/>
        <v>#DIV/0!</v>
      </c>
      <c r="L146" s="95">
        <f t="shared" si="33"/>
        <v>1302</v>
      </c>
      <c r="M146" s="136"/>
    </row>
    <row r="147" spans="1:13" ht="15.75" hidden="1">
      <c r="A147" s="169"/>
      <c r="B147" s="170" t="s">
        <v>238</v>
      </c>
      <c r="C147" s="91">
        <v>3331</v>
      </c>
      <c r="D147" s="91"/>
      <c r="E147" s="91">
        <v>1595</v>
      </c>
      <c r="F147" s="91"/>
      <c r="G147" s="91"/>
      <c r="H147" s="91">
        <v>1228</v>
      </c>
      <c r="I147" s="25" t="e">
        <f>H147/G147</f>
        <v>#DIV/0!</v>
      </c>
      <c r="J147" s="25">
        <f>H147-G147</f>
        <v>1228</v>
      </c>
      <c r="K147" s="133" t="e">
        <f t="shared" si="32"/>
        <v>#DIV/0!</v>
      </c>
      <c r="L147" s="95">
        <f t="shared" si="33"/>
        <v>1228</v>
      </c>
      <c r="M147" s="136"/>
    </row>
    <row r="148" spans="1:13" ht="15.75" hidden="1">
      <c r="A148" s="169"/>
      <c r="B148" s="170" t="s">
        <v>239</v>
      </c>
      <c r="C148" s="91">
        <v>1420</v>
      </c>
      <c r="D148" s="91"/>
      <c r="E148" s="91">
        <v>722</v>
      </c>
      <c r="F148" s="91"/>
      <c r="G148" s="91"/>
      <c r="H148" s="91">
        <v>882</v>
      </c>
      <c r="I148" s="25" t="e">
        <f>H148/G148</f>
        <v>#DIV/0!</v>
      </c>
      <c r="J148" s="25">
        <f>H148-G148</f>
        <v>882</v>
      </c>
      <c r="K148" s="133" t="e">
        <f t="shared" si="32"/>
        <v>#DIV/0!</v>
      </c>
      <c r="L148" s="95">
        <f t="shared" si="33"/>
        <v>882</v>
      </c>
      <c r="M148" s="136"/>
    </row>
    <row r="149" spans="1:13" ht="31.5" hidden="1">
      <c r="A149" s="168" t="s">
        <v>240</v>
      </c>
      <c r="B149" s="167" t="s">
        <v>241</v>
      </c>
      <c r="C149" s="92">
        <f aca="true" t="shared" si="37" ref="C149:H149">SUM(C150:C155)</f>
        <v>617000</v>
      </c>
      <c r="D149" s="92">
        <f t="shared" si="37"/>
        <v>112000</v>
      </c>
      <c r="E149" s="92">
        <f t="shared" si="37"/>
        <v>74666.66666666667</v>
      </c>
      <c r="F149" s="92">
        <f t="shared" si="37"/>
        <v>0</v>
      </c>
      <c r="G149" s="92">
        <f t="shared" si="37"/>
        <v>0</v>
      </c>
      <c r="H149" s="92">
        <f t="shared" si="37"/>
        <v>77131</v>
      </c>
      <c r="I149" s="158" t="e">
        <f>H149/G149</f>
        <v>#DIV/0!</v>
      </c>
      <c r="J149" s="158">
        <f>H149-G149</f>
        <v>77131</v>
      </c>
      <c r="K149" s="133">
        <f t="shared" si="32"/>
        <v>0.6886696428571428</v>
      </c>
      <c r="L149" s="95">
        <f t="shared" si="33"/>
        <v>-34869</v>
      </c>
      <c r="M149" s="136"/>
    </row>
    <row r="150" spans="1:13" ht="15.75" hidden="1">
      <c r="A150" s="169" t="s">
        <v>242</v>
      </c>
      <c r="B150" s="170" t="s">
        <v>243</v>
      </c>
      <c r="C150" s="91">
        <v>617000</v>
      </c>
      <c r="D150" s="91">
        <v>112000</v>
      </c>
      <c r="E150" s="91">
        <f>D150/3*2</f>
        <v>74666.66666666667</v>
      </c>
      <c r="F150" s="91"/>
      <c r="G150" s="91"/>
      <c r="H150" s="91">
        <v>77131</v>
      </c>
      <c r="I150" s="25">
        <f aca="true" t="shared" si="38" ref="I150:I155">H150/C150</f>
        <v>0.1250097244732577</v>
      </c>
      <c r="J150" s="25">
        <f aca="true" t="shared" si="39" ref="J150:J156">H150-C150</f>
        <v>-539869</v>
      </c>
      <c r="K150" s="133">
        <f t="shared" si="32"/>
        <v>0.6886696428571428</v>
      </c>
      <c r="L150" s="95">
        <f t="shared" si="33"/>
        <v>-34869</v>
      </c>
      <c r="M150" s="136"/>
    </row>
    <row r="151" spans="1:13" ht="15.75" hidden="1">
      <c r="A151" s="169" t="s">
        <v>244</v>
      </c>
      <c r="B151" s="170" t="s">
        <v>245</v>
      </c>
      <c r="C151" s="91"/>
      <c r="D151" s="91"/>
      <c r="E151" s="91"/>
      <c r="F151" s="91"/>
      <c r="G151" s="91"/>
      <c r="H151" s="91"/>
      <c r="I151" s="25" t="e">
        <f t="shared" si="38"/>
        <v>#DIV/0!</v>
      </c>
      <c r="J151" s="25">
        <f t="shared" si="39"/>
        <v>0</v>
      </c>
      <c r="K151" s="133" t="e">
        <f t="shared" si="32"/>
        <v>#DIV/0!</v>
      </c>
      <c r="L151" s="95">
        <f t="shared" si="33"/>
        <v>0</v>
      </c>
      <c r="M151" s="136"/>
    </row>
    <row r="152" spans="1:13" ht="15.75" hidden="1">
      <c r="A152" s="169" t="s">
        <v>246</v>
      </c>
      <c r="B152" s="170" t="s">
        <v>247</v>
      </c>
      <c r="C152" s="91"/>
      <c r="D152" s="91"/>
      <c r="E152" s="91"/>
      <c r="F152" s="91"/>
      <c r="G152" s="91"/>
      <c r="H152" s="91"/>
      <c r="I152" s="25" t="e">
        <f t="shared" si="38"/>
        <v>#DIV/0!</v>
      </c>
      <c r="J152" s="25">
        <f t="shared" si="39"/>
        <v>0</v>
      </c>
      <c r="K152" s="133" t="e">
        <f t="shared" si="32"/>
        <v>#DIV/0!</v>
      </c>
      <c r="L152" s="95">
        <f t="shared" si="33"/>
        <v>0</v>
      </c>
      <c r="M152" s="136"/>
    </row>
    <row r="153" spans="1:13" ht="22.5" customHeight="1" hidden="1">
      <c r="A153" s="169" t="s">
        <v>248</v>
      </c>
      <c r="B153" s="170" t="s">
        <v>249</v>
      </c>
      <c r="C153" s="91"/>
      <c r="D153" s="91"/>
      <c r="E153" s="91"/>
      <c r="F153" s="91"/>
      <c r="G153" s="91"/>
      <c r="H153" s="91"/>
      <c r="I153" s="25" t="e">
        <f t="shared" si="38"/>
        <v>#DIV/0!</v>
      </c>
      <c r="J153" s="25">
        <f t="shared" si="39"/>
        <v>0</v>
      </c>
      <c r="K153" s="133" t="e">
        <f t="shared" si="32"/>
        <v>#DIV/0!</v>
      </c>
      <c r="L153" s="95">
        <f t="shared" si="33"/>
        <v>0</v>
      </c>
      <c r="M153" s="136"/>
    </row>
    <row r="154" spans="1:13" ht="37.5" customHeight="1" hidden="1">
      <c r="A154" s="169" t="s">
        <v>250</v>
      </c>
      <c r="B154" s="170" t="s">
        <v>251</v>
      </c>
      <c r="C154" s="91"/>
      <c r="D154" s="91"/>
      <c r="E154" s="91"/>
      <c r="F154" s="91"/>
      <c r="G154" s="91"/>
      <c r="H154" s="91"/>
      <c r="I154" s="25" t="e">
        <f t="shared" si="38"/>
        <v>#DIV/0!</v>
      </c>
      <c r="J154" s="25">
        <f t="shared" si="39"/>
        <v>0</v>
      </c>
      <c r="K154" s="133" t="e">
        <f t="shared" si="32"/>
        <v>#DIV/0!</v>
      </c>
      <c r="L154" s="95">
        <f t="shared" si="33"/>
        <v>0</v>
      </c>
      <c r="M154" s="136"/>
    </row>
    <row r="155" spans="1:13" ht="18.75" customHeight="1" hidden="1">
      <c r="A155" s="169" t="s">
        <v>252</v>
      </c>
      <c r="B155" s="170" t="s">
        <v>253</v>
      </c>
      <c r="C155" s="91"/>
      <c r="D155" s="91"/>
      <c r="E155" s="91"/>
      <c r="F155" s="91"/>
      <c r="G155" s="91"/>
      <c r="H155" s="91"/>
      <c r="I155" s="25" t="e">
        <f t="shared" si="38"/>
        <v>#DIV/0!</v>
      </c>
      <c r="J155" s="25">
        <f t="shared" si="39"/>
        <v>0</v>
      </c>
      <c r="K155" s="133" t="e">
        <f t="shared" si="32"/>
        <v>#DIV/0!</v>
      </c>
      <c r="L155" s="95">
        <f t="shared" si="33"/>
        <v>0</v>
      </c>
      <c r="M155" s="136"/>
    </row>
    <row r="156" spans="1:13" ht="15.75" hidden="1">
      <c r="A156" s="169"/>
      <c r="B156" s="170" t="s">
        <v>254</v>
      </c>
      <c r="C156" s="91">
        <v>374</v>
      </c>
      <c r="D156" s="91"/>
      <c r="E156" s="91">
        <v>184</v>
      </c>
      <c r="F156" s="91"/>
      <c r="G156" s="91"/>
      <c r="H156" s="91">
        <v>258</v>
      </c>
      <c r="I156" s="25" t="e">
        <f>H156/G156</f>
        <v>#DIV/0!</v>
      </c>
      <c r="J156" s="25">
        <f t="shared" si="39"/>
        <v>-116</v>
      </c>
      <c r="K156" s="133" t="e">
        <f t="shared" si="32"/>
        <v>#DIV/0!</v>
      </c>
      <c r="L156" s="95">
        <f t="shared" si="33"/>
        <v>258</v>
      </c>
      <c r="M156" s="136"/>
    </row>
    <row r="157" spans="1:13" ht="15.75" hidden="1">
      <c r="A157" s="168" t="s">
        <v>255</v>
      </c>
      <c r="B157" s="167" t="s">
        <v>256</v>
      </c>
      <c r="C157" s="92">
        <f aca="true" t="shared" si="40" ref="C157:H157">SUM(C158:C161)</f>
        <v>0</v>
      </c>
      <c r="D157" s="92">
        <f t="shared" si="40"/>
        <v>0</v>
      </c>
      <c r="E157" s="92">
        <f t="shared" si="40"/>
        <v>0</v>
      </c>
      <c r="F157" s="92">
        <f t="shared" si="40"/>
        <v>0</v>
      </c>
      <c r="G157" s="92">
        <f t="shared" si="40"/>
        <v>0</v>
      </c>
      <c r="H157" s="92">
        <f t="shared" si="40"/>
        <v>0</v>
      </c>
      <c r="I157" s="158" t="e">
        <f>H157/G157</f>
        <v>#DIV/0!</v>
      </c>
      <c r="J157" s="158">
        <f>H157-G157</f>
        <v>0</v>
      </c>
      <c r="K157" s="133" t="e">
        <f t="shared" si="32"/>
        <v>#DIV/0!</v>
      </c>
      <c r="L157" s="95">
        <f t="shared" si="33"/>
        <v>0</v>
      </c>
      <c r="M157" s="136"/>
    </row>
    <row r="158" spans="1:13" ht="15.75" hidden="1">
      <c r="A158" s="169" t="s">
        <v>257</v>
      </c>
      <c r="B158" s="170" t="s">
        <v>258</v>
      </c>
      <c r="C158" s="91"/>
      <c r="D158" s="91"/>
      <c r="E158" s="91"/>
      <c r="F158" s="91"/>
      <c r="G158" s="91"/>
      <c r="H158" s="91"/>
      <c r="I158" s="25" t="e">
        <f>H158/C158</f>
        <v>#DIV/0!</v>
      </c>
      <c r="J158" s="25">
        <f>H158-C158</f>
        <v>0</v>
      </c>
      <c r="K158" s="133" t="e">
        <f t="shared" si="32"/>
        <v>#DIV/0!</v>
      </c>
      <c r="L158" s="95">
        <f t="shared" si="33"/>
        <v>0</v>
      </c>
      <c r="M158" s="136"/>
    </row>
    <row r="159" spans="1:13" ht="15.75" hidden="1">
      <c r="A159" s="169" t="s">
        <v>259</v>
      </c>
      <c r="B159" s="170" t="s">
        <v>260</v>
      </c>
      <c r="C159" s="91"/>
      <c r="D159" s="91"/>
      <c r="E159" s="91"/>
      <c r="F159" s="91"/>
      <c r="G159" s="91"/>
      <c r="H159" s="91"/>
      <c r="I159" s="25" t="e">
        <f>H159/C159</f>
        <v>#DIV/0!</v>
      </c>
      <c r="J159" s="25">
        <f>H159-C159</f>
        <v>0</v>
      </c>
      <c r="K159" s="133" t="e">
        <f t="shared" si="32"/>
        <v>#DIV/0!</v>
      </c>
      <c r="L159" s="95">
        <f t="shared" si="33"/>
        <v>0</v>
      </c>
      <c r="M159" s="136"/>
    </row>
    <row r="160" spans="1:13" ht="31.5" hidden="1">
      <c r="A160" s="169" t="s">
        <v>261</v>
      </c>
      <c r="B160" s="170" t="s">
        <v>262</v>
      </c>
      <c r="C160" s="91"/>
      <c r="D160" s="91"/>
      <c r="E160" s="91"/>
      <c r="F160" s="91"/>
      <c r="G160" s="91"/>
      <c r="H160" s="91"/>
      <c r="I160" s="25" t="e">
        <f>H160/C160</f>
        <v>#DIV/0!</v>
      </c>
      <c r="J160" s="25">
        <f>H160-C160</f>
        <v>0</v>
      </c>
      <c r="K160" s="133" t="e">
        <f t="shared" si="32"/>
        <v>#DIV/0!</v>
      </c>
      <c r="L160" s="95">
        <f t="shared" si="33"/>
        <v>0</v>
      </c>
      <c r="M160" s="136"/>
    </row>
    <row r="161" spans="1:13" ht="31.5" hidden="1">
      <c r="A161" s="169" t="s">
        <v>263</v>
      </c>
      <c r="B161" s="170" t="s">
        <v>264</v>
      </c>
      <c r="C161" s="91"/>
      <c r="D161" s="91"/>
      <c r="E161" s="91"/>
      <c r="F161" s="91"/>
      <c r="G161" s="91"/>
      <c r="H161" s="91"/>
      <c r="I161" s="25" t="e">
        <f>H161/C161</f>
        <v>#DIV/0!</v>
      </c>
      <c r="J161" s="25">
        <f>H161-C161</f>
        <v>0</v>
      </c>
      <c r="K161" s="133" t="e">
        <f t="shared" si="32"/>
        <v>#DIV/0!</v>
      </c>
      <c r="L161" s="95">
        <f t="shared" si="33"/>
        <v>0</v>
      </c>
      <c r="M161" s="136"/>
    </row>
    <row r="162" spans="1:13" ht="15.75" hidden="1">
      <c r="A162" s="168" t="s">
        <v>265</v>
      </c>
      <c r="B162" s="167" t="s">
        <v>266</v>
      </c>
      <c r="C162" s="92">
        <f aca="true" t="shared" si="41" ref="C162:H162">C163</f>
        <v>23000</v>
      </c>
      <c r="D162" s="92">
        <f t="shared" si="41"/>
        <v>4200</v>
      </c>
      <c r="E162" s="92">
        <f t="shared" si="41"/>
        <v>2800</v>
      </c>
      <c r="F162" s="92">
        <f t="shared" si="41"/>
        <v>0</v>
      </c>
      <c r="G162" s="92">
        <f t="shared" si="41"/>
        <v>0</v>
      </c>
      <c r="H162" s="92">
        <f t="shared" si="41"/>
        <v>4933</v>
      </c>
      <c r="I162" s="158" t="e">
        <f>H162/G162</f>
        <v>#DIV/0!</v>
      </c>
      <c r="J162" s="158">
        <f>H162-G162</f>
        <v>4933</v>
      </c>
      <c r="K162" s="133">
        <f t="shared" si="32"/>
        <v>1.1745238095238095</v>
      </c>
      <c r="L162" s="95">
        <f t="shared" si="33"/>
        <v>733</v>
      </c>
      <c r="M162" s="136"/>
    </row>
    <row r="163" spans="1:13" ht="31.5" hidden="1">
      <c r="A163" s="169" t="s">
        <v>267</v>
      </c>
      <c r="B163" s="170" t="s">
        <v>268</v>
      </c>
      <c r="C163" s="91">
        <v>23000</v>
      </c>
      <c r="D163" s="91">
        <v>4200</v>
      </c>
      <c r="E163" s="91">
        <f>D163/3*2</f>
        <v>2800</v>
      </c>
      <c r="F163" s="91"/>
      <c r="G163" s="91"/>
      <c r="H163" s="91">
        <v>4933</v>
      </c>
      <c r="I163" s="25">
        <f>H163/C163</f>
        <v>0.21447826086956523</v>
      </c>
      <c r="J163" s="25">
        <f>H163-C163</f>
        <v>-18067</v>
      </c>
      <c r="K163" s="133">
        <f aca="true" t="shared" si="42" ref="K163:K169">H163/D163</f>
        <v>1.1745238095238095</v>
      </c>
      <c r="L163" s="95">
        <f aca="true" t="shared" si="43" ref="L163:L170">H163-D163</f>
        <v>733</v>
      </c>
      <c r="M163" s="136"/>
    </row>
    <row r="164" spans="1:13" ht="15.75" hidden="1">
      <c r="A164" s="169"/>
      <c r="B164" s="170" t="s">
        <v>269</v>
      </c>
      <c r="C164" s="91"/>
      <c r="D164" s="91"/>
      <c r="E164" s="91"/>
      <c r="F164" s="91"/>
      <c r="G164" s="91"/>
      <c r="H164" s="91"/>
      <c r="I164" s="25" t="e">
        <f>H164/G164</f>
        <v>#DIV/0!</v>
      </c>
      <c r="J164" s="25">
        <f>H164-G164</f>
        <v>0</v>
      </c>
      <c r="K164" s="133" t="e">
        <f t="shared" si="42"/>
        <v>#DIV/0!</v>
      </c>
      <c r="L164" s="95">
        <f t="shared" si="43"/>
        <v>0</v>
      </c>
      <c r="M164" s="136"/>
    </row>
    <row r="165" spans="1:13" ht="18.75" customHeight="1" hidden="1">
      <c r="A165" s="169"/>
      <c r="B165" s="170" t="s">
        <v>270</v>
      </c>
      <c r="C165" s="91"/>
      <c r="D165" s="91"/>
      <c r="E165" s="91"/>
      <c r="F165" s="91"/>
      <c r="G165" s="91"/>
      <c r="H165" s="91"/>
      <c r="I165" s="25" t="e">
        <f>H165/G165</f>
        <v>#DIV/0!</v>
      </c>
      <c r="J165" s="25">
        <f>H165-G165</f>
        <v>0</v>
      </c>
      <c r="K165" s="133" t="e">
        <f t="shared" si="42"/>
        <v>#DIV/0!</v>
      </c>
      <c r="L165" s="95">
        <f t="shared" si="43"/>
        <v>0</v>
      </c>
      <c r="M165" s="136"/>
    </row>
    <row r="166" spans="1:13" ht="15.75" hidden="1">
      <c r="A166" s="169"/>
      <c r="B166" s="170" t="s">
        <v>271</v>
      </c>
      <c r="C166" s="91"/>
      <c r="D166" s="91"/>
      <c r="E166" s="91"/>
      <c r="F166" s="91"/>
      <c r="G166" s="91"/>
      <c r="H166" s="91"/>
      <c r="I166" s="25" t="e">
        <f>H166/G166</f>
        <v>#DIV/0!</v>
      </c>
      <c r="J166" s="25">
        <f>H166-G166</f>
        <v>0</v>
      </c>
      <c r="K166" s="133" t="e">
        <f t="shared" si="42"/>
        <v>#DIV/0!</v>
      </c>
      <c r="L166" s="95">
        <f t="shared" si="43"/>
        <v>0</v>
      </c>
      <c r="M166" s="136"/>
    </row>
    <row r="167" spans="1:13" ht="15.75" hidden="1">
      <c r="A167" s="168" t="s">
        <v>272</v>
      </c>
      <c r="B167" s="167" t="s">
        <v>273</v>
      </c>
      <c r="C167" s="92">
        <f aca="true" t="shared" si="44" ref="C167:H167">C168</f>
        <v>82000</v>
      </c>
      <c r="D167" s="92">
        <f t="shared" si="44"/>
        <v>15200</v>
      </c>
      <c r="E167" s="92">
        <f t="shared" si="44"/>
        <v>10133.333333333334</v>
      </c>
      <c r="F167" s="92">
        <f t="shared" si="44"/>
        <v>0</v>
      </c>
      <c r="G167" s="92">
        <f t="shared" si="44"/>
        <v>0</v>
      </c>
      <c r="H167" s="92">
        <f t="shared" si="44"/>
        <v>0</v>
      </c>
      <c r="I167" s="158" t="e">
        <f>H167/G167</f>
        <v>#DIV/0!</v>
      </c>
      <c r="J167" s="158">
        <f>H167-G167</f>
        <v>0</v>
      </c>
      <c r="K167" s="133">
        <f t="shared" si="42"/>
        <v>0</v>
      </c>
      <c r="L167" s="95">
        <f t="shared" si="43"/>
        <v>-15200</v>
      </c>
      <c r="M167" s="136"/>
    </row>
    <row r="168" spans="1:13" ht="31.5" hidden="1">
      <c r="A168" s="169" t="s">
        <v>274</v>
      </c>
      <c r="B168" s="170" t="s">
        <v>275</v>
      </c>
      <c r="C168" s="91">
        <v>82000</v>
      </c>
      <c r="D168" s="91">
        <v>15200</v>
      </c>
      <c r="E168" s="91">
        <f>D168/3*2</f>
        <v>10133.333333333334</v>
      </c>
      <c r="F168" s="91"/>
      <c r="G168" s="91"/>
      <c r="H168" s="91"/>
      <c r="I168" s="25">
        <f>H168/C168</f>
        <v>0</v>
      </c>
      <c r="J168" s="25">
        <f>H168-C168</f>
        <v>-82000</v>
      </c>
      <c r="K168" s="133">
        <f t="shared" si="42"/>
        <v>0</v>
      </c>
      <c r="L168" s="95">
        <f t="shared" si="43"/>
        <v>-15200</v>
      </c>
      <c r="M168" s="136"/>
    </row>
    <row r="169" spans="1:13" ht="21" customHeight="1" hidden="1">
      <c r="A169" s="172" t="s">
        <v>276</v>
      </c>
      <c r="B169" s="65" t="s">
        <v>277</v>
      </c>
      <c r="C169" s="92">
        <f aca="true" t="shared" si="45" ref="C169:H169">C67+C93+C102+C111+C130+C135+C149+C157+C162+C167</f>
        <v>2114000</v>
      </c>
      <c r="D169" s="92">
        <f t="shared" si="45"/>
        <v>389500</v>
      </c>
      <c r="E169" s="92">
        <f t="shared" si="45"/>
        <v>259666.66666666672</v>
      </c>
      <c r="F169" s="92">
        <f t="shared" si="45"/>
        <v>0</v>
      </c>
      <c r="G169" s="92">
        <f t="shared" si="45"/>
        <v>0</v>
      </c>
      <c r="H169" s="92">
        <f t="shared" si="45"/>
        <v>562262</v>
      </c>
      <c r="I169" s="158" t="e">
        <f>H169/G169</f>
        <v>#DIV/0!</v>
      </c>
      <c r="J169" s="158">
        <f>H169-G169</f>
        <v>562262</v>
      </c>
      <c r="K169" s="133">
        <f t="shared" si="42"/>
        <v>1.4435481386392812</v>
      </c>
      <c r="L169" s="95">
        <f t="shared" si="43"/>
        <v>172762</v>
      </c>
      <c r="M169" s="136"/>
    </row>
    <row r="170" spans="1:13" ht="65.25" customHeight="1" hidden="1">
      <c r="A170" s="64" t="s">
        <v>278</v>
      </c>
      <c r="B170" s="65" t="s">
        <v>279</v>
      </c>
      <c r="C170" s="92">
        <f>C65-C169</f>
        <v>2223537</v>
      </c>
      <c r="D170" s="92">
        <f>D65-D169</f>
        <v>-104000</v>
      </c>
      <c r="E170" s="92">
        <f>E65-E169</f>
        <v>-69333.33333333337</v>
      </c>
      <c r="F170" s="92"/>
      <c r="G170" s="92">
        <f>G65-G169</f>
        <v>0</v>
      </c>
      <c r="H170" s="92">
        <f>H65-H169</f>
        <v>2741708.46</v>
      </c>
      <c r="I170" s="158"/>
      <c r="J170" s="66"/>
      <c r="K170" s="173"/>
      <c r="L170" s="95">
        <f t="shared" si="43"/>
        <v>2845708.46</v>
      </c>
      <c r="M170" s="136"/>
    </row>
    <row r="171" spans="1:13" ht="33" customHeight="1" hidden="1">
      <c r="A171" s="211" t="s">
        <v>280</v>
      </c>
      <c r="B171" s="234"/>
      <c r="C171" s="234"/>
      <c r="D171" s="234"/>
      <c r="E171" s="234"/>
      <c r="F171" s="234"/>
      <c r="G171" s="234"/>
      <c r="H171" s="234"/>
      <c r="I171" s="235"/>
      <c r="J171" s="235"/>
      <c r="K171" s="235"/>
      <c r="L171" s="235"/>
      <c r="M171" s="136"/>
    </row>
    <row r="172" spans="1:13" ht="94.5" hidden="1">
      <c r="A172" s="174" t="s">
        <v>281</v>
      </c>
      <c r="B172" s="175" t="s">
        <v>282</v>
      </c>
      <c r="C172" s="71">
        <v>0</v>
      </c>
      <c r="D172" s="71"/>
      <c r="E172" s="71">
        <v>0</v>
      </c>
      <c r="F172" s="71"/>
      <c r="G172" s="71"/>
      <c r="H172" s="71">
        <v>0</v>
      </c>
      <c r="I172" s="176" t="e">
        <f>H172/C172</f>
        <v>#DIV/0!</v>
      </c>
      <c r="J172" s="177">
        <f aca="true" t="shared" si="46" ref="J172:J182">H172-C172</f>
        <v>0</v>
      </c>
      <c r="K172" s="176" t="e">
        <f>H172/E172</f>
        <v>#DIV/0!</v>
      </c>
      <c r="L172" s="136">
        <f aca="true" t="shared" si="47" ref="L172:L182">H172-E172</f>
        <v>0</v>
      </c>
      <c r="M172" s="136"/>
    </row>
    <row r="173" spans="1:13" ht="189" customHeight="1" hidden="1">
      <c r="A173" s="174" t="s">
        <v>283</v>
      </c>
      <c r="B173" s="175" t="s">
        <v>284</v>
      </c>
      <c r="C173" s="74">
        <v>0</v>
      </c>
      <c r="D173" s="74"/>
      <c r="E173" s="74">
        <v>0</v>
      </c>
      <c r="F173" s="74"/>
      <c r="G173" s="74"/>
      <c r="H173" s="74">
        <v>-299</v>
      </c>
      <c r="I173" s="133"/>
      <c r="J173" s="95">
        <f t="shared" si="46"/>
        <v>-299</v>
      </c>
      <c r="K173" s="133"/>
      <c r="L173" s="178">
        <f t="shared" si="47"/>
        <v>-299</v>
      </c>
      <c r="M173" s="136"/>
    </row>
    <row r="174" spans="1:13" ht="31.5" hidden="1">
      <c r="A174" s="174" t="s">
        <v>285</v>
      </c>
      <c r="B174" s="175" t="s">
        <v>286</v>
      </c>
      <c r="C174" s="74">
        <v>5818</v>
      </c>
      <c r="D174" s="74"/>
      <c r="E174" s="74">
        <v>1832</v>
      </c>
      <c r="F174" s="74"/>
      <c r="G174" s="74"/>
      <c r="H174" s="74"/>
      <c r="I174" s="133">
        <f>H174/C174</f>
        <v>0</v>
      </c>
      <c r="J174" s="95">
        <f t="shared" si="46"/>
        <v>-5818</v>
      </c>
      <c r="K174" s="133">
        <f>H174/E174</f>
        <v>0</v>
      </c>
      <c r="L174" s="178">
        <f t="shared" si="47"/>
        <v>-1832</v>
      </c>
      <c r="M174" s="136"/>
    </row>
    <row r="175" spans="1:13" ht="47.25" hidden="1">
      <c r="A175" s="174" t="s">
        <v>287</v>
      </c>
      <c r="B175" s="175" t="s">
        <v>288</v>
      </c>
      <c r="C175" s="74">
        <v>0</v>
      </c>
      <c r="D175" s="74"/>
      <c r="E175" s="74">
        <v>0</v>
      </c>
      <c r="F175" s="74"/>
      <c r="G175" s="74"/>
      <c r="H175" s="74">
        <v>0</v>
      </c>
      <c r="I175" s="133"/>
      <c r="J175" s="95">
        <f t="shared" si="46"/>
        <v>0</v>
      </c>
      <c r="K175" s="133"/>
      <c r="L175" s="178">
        <f t="shared" si="47"/>
        <v>0</v>
      </c>
      <c r="M175" s="136"/>
    </row>
    <row r="176" spans="1:13" ht="63" hidden="1">
      <c r="A176" s="77" t="s">
        <v>289</v>
      </c>
      <c r="B176" s="78" t="s">
        <v>290</v>
      </c>
      <c r="C176" s="79">
        <v>0</v>
      </c>
      <c r="D176" s="79"/>
      <c r="E176" s="79">
        <v>0</v>
      </c>
      <c r="F176" s="79"/>
      <c r="G176" s="79"/>
      <c r="H176" s="79">
        <v>0</v>
      </c>
      <c r="I176" s="133" t="e">
        <f>H176/C176</f>
        <v>#DIV/0!</v>
      </c>
      <c r="J176" s="95">
        <f t="shared" si="46"/>
        <v>0</v>
      </c>
      <c r="K176" s="133" t="e">
        <f>H176/E176</f>
        <v>#DIV/0!</v>
      </c>
      <c r="L176" s="178">
        <f t="shared" si="47"/>
        <v>0</v>
      </c>
      <c r="M176" s="136"/>
    </row>
    <row r="177" spans="1:13" ht="47.25" hidden="1">
      <c r="A177" s="77" t="s">
        <v>291</v>
      </c>
      <c r="B177" s="78" t="s">
        <v>292</v>
      </c>
      <c r="C177" s="79">
        <v>500</v>
      </c>
      <c r="D177" s="79"/>
      <c r="E177" s="79">
        <v>30</v>
      </c>
      <c r="F177" s="79"/>
      <c r="G177" s="79"/>
      <c r="H177" s="79">
        <v>20</v>
      </c>
      <c r="I177" s="133">
        <f>H177/C177</f>
        <v>0.04</v>
      </c>
      <c r="J177" s="95">
        <f t="shared" si="46"/>
        <v>-480</v>
      </c>
      <c r="K177" s="133">
        <f>H177/E177</f>
        <v>0.6666666666666666</v>
      </c>
      <c r="L177" s="178">
        <f t="shared" si="47"/>
        <v>-10</v>
      </c>
      <c r="M177" s="136"/>
    </row>
    <row r="178" spans="1:13" ht="21" hidden="1">
      <c r="A178" s="77" t="s">
        <v>293</v>
      </c>
      <c r="B178" s="78" t="s">
        <v>294</v>
      </c>
      <c r="C178" s="179">
        <f>C180-C179</f>
        <v>982</v>
      </c>
      <c r="D178" s="179"/>
      <c r="E178" s="179">
        <f>E180-E179</f>
        <v>982</v>
      </c>
      <c r="F178" s="179"/>
      <c r="G178" s="179"/>
      <c r="H178" s="179">
        <f>H180-H179</f>
        <v>-4241</v>
      </c>
      <c r="I178" s="173">
        <f>H178/C178</f>
        <v>-4.318737270875764</v>
      </c>
      <c r="J178" s="180">
        <f t="shared" si="46"/>
        <v>-5223</v>
      </c>
      <c r="K178" s="173">
        <f>H178/E178</f>
        <v>-4.318737270875764</v>
      </c>
      <c r="L178" s="181">
        <f t="shared" si="47"/>
        <v>-5223</v>
      </c>
      <c r="M178" s="136"/>
    </row>
    <row r="179" spans="1:13" ht="12.75" hidden="1">
      <c r="A179" s="77"/>
      <c r="B179" s="83" t="s">
        <v>295</v>
      </c>
      <c r="C179" s="84"/>
      <c r="D179" s="84"/>
      <c r="E179" s="84"/>
      <c r="F179" s="84"/>
      <c r="G179" s="84"/>
      <c r="H179" s="84">
        <v>40205</v>
      </c>
      <c r="I179" s="133"/>
      <c r="J179" s="95">
        <f t="shared" si="46"/>
        <v>40205</v>
      </c>
      <c r="K179" s="133"/>
      <c r="L179" s="178">
        <f t="shared" si="47"/>
        <v>40205</v>
      </c>
      <c r="M179" s="136"/>
    </row>
    <row r="180" spans="1:13" ht="12.75" hidden="1">
      <c r="A180" s="77"/>
      <c r="B180" s="83" t="s">
        <v>296</v>
      </c>
      <c r="C180" s="84">
        <v>982</v>
      </c>
      <c r="D180" s="84"/>
      <c r="E180" s="84">
        <v>982</v>
      </c>
      <c r="F180" s="84"/>
      <c r="G180" s="84"/>
      <c r="H180" s="84">
        <v>35964</v>
      </c>
      <c r="I180" s="133">
        <f>H180/C180</f>
        <v>36.623217922606926</v>
      </c>
      <c r="J180" s="95">
        <f t="shared" si="46"/>
        <v>34982</v>
      </c>
      <c r="K180" s="133">
        <f>H180/E180</f>
        <v>36.623217922606926</v>
      </c>
      <c r="L180" s="178">
        <f t="shared" si="47"/>
        <v>34982</v>
      </c>
      <c r="M180" s="136"/>
    </row>
    <row r="181" spans="1:13" ht="21" hidden="1">
      <c r="A181" s="77" t="s">
        <v>297</v>
      </c>
      <c r="B181" s="78" t="s">
        <v>298</v>
      </c>
      <c r="C181" s="79">
        <v>0</v>
      </c>
      <c r="D181" s="79"/>
      <c r="E181" s="79">
        <v>0</v>
      </c>
      <c r="F181" s="79"/>
      <c r="G181" s="79"/>
      <c r="H181" s="79">
        <v>0</v>
      </c>
      <c r="I181" s="133" t="e">
        <f>H181/C181</f>
        <v>#DIV/0!</v>
      </c>
      <c r="J181" s="95">
        <f t="shared" si="46"/>
        <v>0</v>
      </c>
      <c r="K181" s="133" t="e">
        <f>H181/E181</f>
        <v>#DIV/0!</v>
      </c>
      <c r="L181" s="178">
        <f t="shared" si="47"/>
        <v>0</v>
      </c>
      <c r="M181" s="136"/>
    </row>
    <row r="182" spans="1:13" ht="31.5" hidden="1">
      <c r="A182" s="182" t="s">
        <v>299</v>
      </c>
      <c r="B182" s="167" t="s">
        <v>300</v>
      </c>
      <c r="C182" s="183">
        <f>C172+C173+C174+C175+C176+C177+C178+C181</f>
        <v>7300</v>
      </c>
      <c r="D182" s="183"/>
      <c r="E182" s="183">
        <f>E172+E173+E174+E175+E176+E177+E178+E181</f>
        <v>2844</v>
      </c>
      <c r="F182" s="183"/>
      <c r="G182" s="183"/>
      <c r="H182" s="183">
        <f>H172+H173+H174+H175+H176+H177+H178+H181</f>
        <v>-4520</v>
      </c>
      <c r="I182" s="173">
        <f>H182/C182</f>
        <v>-0.6191780821917808</v>
      </c>
      <c r="J182" s="180">
        <f t="shared" si="46"/>
        <v>-11820</v>
      </c>
      <c r="K182" s="173">
        <f>H182/E182</f>
        <v>-1.589310829817159</v>
      </c>
      <c r="L182" s="181">
        <f t="shared" si="47"/>
        <v>-7364</v>
      </c>
      <c r="M182" s="136"/>
    </row>
    <row r="183" spans="1:13" ht="23.25" customHeight="1" hidden="1">
      <c r="A183" s="252" t="s">
        <v>301</v>
      </c>
      <c r="B183" s="252"/>
      <c r="C183" s="136"/>
      <c r="D183" s="136"/>
      <c r="E183" s="136"/>
      <c r="F183" s="136"/>
      <c r="G183" s="136"/>
      <c r="H183" s="136"/>
      <c r="I183" s="253" t="s">
        <v>302</v>
      </c>
      <c r="J183" s="235"/>
      <c r="K183" s="235"/>
      <c r="L183" s="235"/>
      <c r="M183" s="136"/>
    </row>
    <row r="184" spans="1:13" ht="12.75" customHeight="1" thickBot="1">
      <c r="A184" s="249" t="s">
        <v>66</v>
      </c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1"/>
    </row>
    <row r="185" spans="1:13" ht="40.5" customHeight="1" thickBot="1">
      <c r="A185" s="184" t="s">
        <v>341</v>
      </c>
      <c r="B185" s="185" t="s">
        <v>327</v>
      </c>
      <c r="C185" s="74">
        <v>1497000</v>
      </c>
      <c r="D185" s="74"/>
      <c r="E185" s="186"/>
      <c r="F185" s="95"/>
      <c r="G185" s="95"/>
      <c r="H185" s="95">
        <v>1497000</v>
      </c>
      <c r="I185" s="95"/>
      <c r="J185" s="95"/>
      <c r="K185" s="133">
        <f>H185/C185</f>
        <v>1</v>
      </c>
      <c r="L185" s="91">
        <f>C185-H185</f>
        <v>0</v>
      </c>
      <c r="M185" s="187"/>
    </row>
    <row r="186" spans="1:13" ht="57" customHeight="1" hidden="1" thickBot="1">
      <c r="A186" s="184" t="s">
        <v>359</v>
      </c>
      <c r="B186" s="188" t="s">
        <v>360</v>
      </c>
      <c r="C186" s="74">
        <v>0</v>
      </c>
      <c r="D186" s="74">
        <v>0</v>
      </c>
      <c r="E186" s="186"/>
      <c r="F186" s="95"/>
      <c r="G186" s="95"/>
      <c r="H186" s="95">
        <v>0</v>
      </c>
      <c r="I186" s="95"/>
      <c r="J186" s="95"/>
      <c r="K186" s="133">
        <v>0</v>
      </c>
      <c r="L186" s="95">
        <f>H186-D186</f>
        <v>0</v>
      </c>
      <c r="M186" s="136"/>
    </row>
    <row r="187" spans="1:13" ht="2.25" customHeight="1">
      <c r="A187" s="243"/>
      <c r="B187" s="244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136"/>
    </row>
    <row r="188" spans="1:13" ht="26.25" thickBot="1">
      <c r="A188" s="113" t="s">
        <v>349</v>
      </c>
      <c r="B188" s="132" t="s">
        <v>348</v>
      </c>
      <c r="C188" s="114">
        <v>1430000</v>
      </c>
      <c r="D188" s="114"/>
      <c r="E188" s="189"/>
      <c r="F188" s="190"/>
      <c r="G188" s="190"/>
      <c r="H188" s="190">
        <v>1477000</v>
      </c>
      <c r="I188" s="190"/>
      <c r="J188" s="190"/>
      <c r="K188" s="133">
        <f>H188/C188</f>
        <v>1.0328671328671328</v>
      </c>
      <c r="L188" s="91">
        <f>C188-H188</f>
        <v>-47000</v>
      </c>
      <c r="M188" s="136"/>
    </row>
    <row r="189" spans="1:13" ht="39" thickBot="1">
      <c r="A189" s="184" t="s">
        <v>342</v>
      </c>
      <c r="B189" s="185" t="s">
        <v>330</v>
      </c>
      <c r="C189" s="74">
        <v>34600</v>
      </c>
      <c r="D189" s="74"/>
      <c r="E189" s="191"/>
      <c r="F189" s="192"/>
      <c r="G189" s="192"/>
      <c r="H189" s="191">
        <v>34600</v>
      </c>
      <c r="I189" s="192"/>
      <c r="J189" s="192"/>
      <c r="K189" s="133">
        <f>H189/C189</f>
        <v>1</v>
      </c>
      <c r="L189" s="91">
        <f>C189-H189</f>
        <v>0</v>
      </c>
      <c r="M189" s="136"/>
    </row>
    <row r="190" spans="1:13" ht="16.5" thickBot="1">
      <c r="A190" s="193" t="s">
        <v>343</v>
      </c>
      <c r="B190" s="194" t="s">
        <v>332</v>
      </c>
      <c r="C190" s="129">
        <v>2600</v>
      </c>
      <c r="D190" s="129"/>
      <c r="E190" s="186"/>
      <c r="F190" s="95"/>
      <c r="G190" s="95"/>
      <c r="H190" s="95">
        <v>2600</v>
      </c>
      <c r="I190" s="195"/>
      <c r="J190" s="195"/>
      <c r="K190" s="133">
        <f>H190/C190</f>
        <v>1</v>
      </c>
      <c r="L190" s="91">
        <f>C190-H190</f>
        <v>0</v>
      </c>
      <c r="M190" s="136"/>
    </row>
    <row r="191" spans="1:13" ht="51.75" hidden="1" thickBot="1">
      <c r="A191" s="193" t="s">
        <v>361</v>
      </c>
      <c r="B191" s="194" t="s">
        <v>362</v>
      </c>
      <c r="C191" s="129"/>
      <c r="D191" s="129"/>
      <c r="E191" s="186"/>
      <c r="F191" s="95"/>
      <c r="G191" s="95"/>
      <c r="H191" s="95"/>
      <c r="I191" s="195"/>
      <c r="J191" s="195"/>
      <c r="K191" s="133"/>
      <c r="L191" s="91"/>
      <c r="M191" s="136"/>
    </row>
    <row r="192" spans="1:13" ht="38.25" customHeight="1" thickBot="1">
      <c r="A192" s="193" t="s">
        <v>354</v>
      </c>
      <c r="B192" s="194" t="s">
        <v>363</v>
      </c>
      <c r="C192" s="129">
        <v>676530</v>
      </c>
      <c r="D192" s="129"/>
      <c r="E192" s="186"/>
      <c r="F192" s="95"/>
      <c r="G192" s="95"/>
      <c r="H192" s="95">
        <v>676530</v>
      </c>
      <c r="I192" s="195"/>
      <c r="J192" s="195"/>
      <c r="K192" s="133">
        <f>H192/C192</f>
        <v>1</v>
      </c>
      <c r="L192" s="91">
        <f>C192-H192</f>
        <v>0</v>
      </c>
      <c r="M192" s="136"/>
    </row>
    <row r="193" spans="1:13" ht="51" customHeight="1" thickBot="1">
      <c r="A193" s="193" t="s">
        <v>352</v>
      </c>
      <c r="B193" s="196" t="s">
        <v>353</v>
      </c>
      <c r="C193" s="129">
        <v>404100</v>
      </c>
      <c r="D193" s="129">
        <v>0</v>
      </c>
      <c r="E193" s="186"/>
      <c r="F193" s="95"/>
      <c r="G193" s="95"/>
      <c r="H193" s="95">
        <v>357100</v>
      </c>
      <c r="I193" s="195"/>
      <c r="J193" s="195"/>
      <c r="K193" s="133">
        <v>1</v>
      </c>
      <c r="L193" s="91">
        <f>C193-H193</f>
        <v>47000</v>
      </c>
      <c r="M193" s="136"/>
    </row>
    <row r="194" spans="1:13" ht="79.5" hidden="1" thickBot="1">
      <c r="A194" s="197" t="s">
        <v>355</v>
      </c>
      <c r="B194" s="45" t="s">
        <v>356</v>
      </c>
      <c r="C194" s="130">
        <v>0</v>
      </c>
      <c r="D194" s="130">
        <v>0</v>
      </c>
      <c r="E194" s="198"/>
      <c r="F194" s="199"/>
      <c r="G194" s="199"/>
      <c r="H194" s="200">
        <v>0</v>
      </c>
      <c r="I194" s="95"/>
      <c r="J194" s="95"/>
      <c r="K194" s="133">
        <v>0</v>
      </c>
      <c r="L194" s="95">
        <f>H194-D194</f>
        <v>0</v>
      </c>
      <c r="M194" s="95"/>
    </row>
    <row r="195" spans="1:13" ht="5.25" customHeight="1" thickBot="1">
      <c r="A195" s="245"/>
      <c r="B195" s="246"/>
      <c r="C195" s="247"/>
      <c r="D195" s="247"/>
      <c r="E195" s="246"/>
      <c r="F195" s="246"/>
      <c r="G195" s="246"/>
      <c r="H195" s="247"/>
      <c r="I195" s="246"/>
      <c r="J195" s="246"/>
      <c r="K195" s="246"/>
      <c r="L195" s="248"/>
      <c r="M195" s="136"/>
    </row>
    <row r="196" spans="1:13" ht="15.75" hidden="1">
      <c r="A196" s="113"/>
      <c r="B196" s="117"/>
      <c r="C196" s="114"/>
      <c r="D196" s="114"/>
      <c r="E196" s="189"/>
      <c r="F196" s="190"/>
      <c r="G196" s="190"/>
      <c r="H196" s="190"/>
      <c r="I196" s="190"/>
      <c r="J196" s="190"/>
      <c r="K196" s="133"/>
      <c r="L196" s="95"/>
      <c r="M196" s="136"/>
    </row>
    <row r="197" spans="1:13" ht="15.75">
      <c r="A197" s="166" t="s">
        <v>105</v>
      </c>
      <c r="B197" s="167" t="s">
        <v>106</v>
      </c>
      <c r="C197" s="92">
        <f>C33+C185+C188+C189+C190+C191+C192+C193</f>
        <v>6790367</v>
      </c>
      <c r="D197" s="92">
        <f>D33+D185+D188+D189+D190+D191+D192</f>
        <v>0</v>
      </c>
      <c r="E197" s="92"/>
      <c r="F197" s="92"/>
      <c r="G197" s="92"/>
      <c r="H197" s="92">
        <f>H192+H190+H189+H188+H185+H33+H191+H193</f>
        <v>6790372.46</v>
      </c>
      <c r="I197" s="92"/>
      <c r="J197" s="92"/>
      <c r="K197" s="133">
        <f>H197/C197</f>
        <v>1.0000008040802508</v>
      </c>
      <c r="L197" s="91">
        <f>C197-H197</f>
        <v>-5.459999999962747</v>
      </c>
      <c r="M197" s="92"/>
    </row>
    <row r="201" ht="12.75">
      <c r="A201" s="131"/>
    </row>
  </sheetData>
  <sheetProtection/>
  <mergeCells count="12">
    <mergeCell ref="A195:L195"/>
    <mergeCell ref="A184:M184"/>
    <mergeCell ref="A183:B183"/>
    <mergeCell ref="I183:L183"/>
    <mergeCell ref="A33:B33"/>
    <mergeCell ref="A2:L2"/>
    <mergeCell ref="A171:L171"/>
    <mergeCell ref="A5:L5"/>
    <mergeCell ref="A66:L66"/>
    <mergeCell ref="A44:A54"/>
    <mergeCell ref="B1:L1"/>
    <mergeCell ref="A187:L18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Еланскому району ГФКУ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Боброва </dc:creator>
  <cp:keywords/>
  <dc:description/>
  <cp:lastModifiedBy>Glavbuh</cp:lastModifiedBy>
  <cp:lastPrinted>2015-02-27T11:41:41Z</cp:lastPrinted>
  <dcterms:created xsi:type="dcterms:W3CDTF">2006-04-27T10:54:55Z</dcterms:created>
  <dcterms:modified xsi:type="dcterms:W3CDTF">2015-02-27T11:41:44Z</dcterms:modified>
  <cp:category/>
  <cp:version/>
  <cp:contentType/>
  <cp:contentStatus/>
</cp:coreProperties>
</file>